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AMURGIA\Downloads\"/>
    </mc:Choice>
  </mc:AlternateContent>
  <xr:revisionPtr revIDLastSave="0" documentId="8_{EDC6050A-610C-478F-AB00-E9F3DA62F8A1}" xr6:coauthVersionLast="47" xr6:coauthVersionMax="47" xr10:uidLastSave="{00000000-0000-0000-0000-000000000000}"/>
  <workbookProtection workbookAlgorithmName="SHA-512" workbookHashValue="eAisyA2TDHP66o2RilvEngxR0hfEeqFqccam86Fo0ABbF581zTQM3PdqTtc2SdNos9+2ddEjgNJ9/Ax37bfhiQ==" workbookSaltValue="I4ULP1jY4Cv7A8IBqCtxJA==" workbookSpinCount="100000" lockStructure="1"/>
  <bookViews>
    <workbookView xWindow="-110" yWindow="-110" windowWidth="19420" windowHeight="11500" tabRatio="925" firstSheet="1" activeTab="1" xr2:uid="{00000000-000D-0000-FFFF-FFFF00000000}"/>
  </bookViews>
  <sheets>
    <sheet name="Data Fields" sheetId="3" state="hidden" r:id="rId1"/>
    <sheet name="Introduction" sheetId="27" r:id="rId2"/>
    <sheet name="Instructions" sheetId="28" r:id="rId3"/>
    <sheet name="Step 0 NDC Selection" sheetId="20" r:id="rId4"/>
    <sheet name="Step 1 NDC Information" sheetId="21" r:id="rId5"/>
    <sheet name="Step 2 GHG Data" sheetId="8" r:id="rId6"/>
    <sheet name="Step 3 Article 6 Information" sheetId="10" r:id="rId7"/>
    <sheet name="Step 4 Calculating CA " sheetId="13" r:id="rId8"/>
    <sheet name="Step 4 CA Method Selection" sheetId="24" state="hidden" r:id="rId9"/>
    <sheet name="Step 5 Tracking Progress" sheetId="18" r:id="rId10"/>
    <sheet name="Step 6 Results BTR" sheetId="26" r:id="rId11"/>
    <sheet name="Calcs" sheetId="4" state="veryHidden" r:id="rId12"/>
  </sheets>
  <externalReferences>
    <externalReference r:id="rId13"/>
  </externalReferences>
  <definedNames>
    <definedName name="Multi_Year_Trajectory">'Data Fields'!#REF!</definedName>
    <definedName name="MYT">'[1]Data Fields'!#REF!</definedName>
    <definedName name="ProjectTypes">'Data Fields'!$A$2:$A$9</definedName>
    <definedName name="Scenario">#REF!</definedName>
    <definedName name="Single_Year">'Data Fields'!$M$1:$M$2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26" l="1"/>
  <c r="F16" i="26"/>
  <c r="B6" i="8"/>
  <c r="T28" i="26"/>
  <c r="S28" i="26"/>
  <c r="R28" i="26"/>
  <c r="Q28" i="26"/>
  <c r="P28" i="26"/>
  <c r="O28" i="26"/>
  <c r="N28" i="26"/>
  <c r="M28" i="26"/>
  <c r="L28" i="26"/>
  <c r="K28" i="26"/>
  <c r="J3" i="26" l="1"/>
  <c r="C21" i="10"/>
  <c r="C33" i="10"/>
  <c r="F23" i="26" s="1"/>
  <c r="C35" i="10"/>
  <c r="M21" i="10"/>
  <c r="L21" i="10"/>
  <c r="K21" i="10"/>
  <c r="K36" i="10" s="1"/>
  <c r="N26" i="26" s="1"/>
  <c r="J21" i="10"/>
  <c r="J36" i="10" s="1"/>
  <c r="M26" i="26" s="1"/>
  <c r="I21" i="10"/>
  <c r="I36" i="10" s="1"/>
  <c r="L26" i="26" s="1"/>
  <c r="H21" i="10"/>
  <c r="H36" i="10" s="1"/>
  <c r="K26" i="26" s="1"/>
  <c r="G21" i="10"/>
  <c r="F21" i="10"/>
  <c r="F36" i="10" s="1"/>
  <c r="I26" i="26" s="1"/>
  <c r="E21" i="10"/>
  <c r="E36" i="10" s="1"/>
  <c r="H26" i="26" s="1"/>
  <c r="D21" i="10"/>
  <c r="D36" i="10" s="1"/>
  <c r="G26" i="26" s="1"/>
  <c r="Q21" i="10"/>
  <c r="Q36" i="10" s="1"/>
  <c r="P21" i="10"/>
  <c r="O21" i="10"/>
  <c r="N21" i="10"/>
  <c r="B2" i="8"/>
  <c r="D35" i="26"/>
  <c r="C47" i="21"/>
  <c r="Q38" i="10"/>
  <c r="Q35" i="10"/>
  <c r="Q34" i="10"/>
  <c r="Q33" i="10"/>
  <c r="P38" i="10"/>
  <c r="P35" i="10"/>
  <c r="P34" i="10"/>
  <c r="P33" i="10"/>
  <c r="O38" i="10"/>
  <c r="O35" i="10"/>
  <c r="O34" i="10"/>
  <c r="O33" i="10"/>
  <c r="N38" i="10"/>
  <c r="N35" i="10"/>
  <c r="N34" i="10"/>
  <c r="N33" i="10"/>
  <c r="M38" i="10"/>
  <c r="M35" i="10"/>
  <c r="M34" i="10"/>
  <c r="M33" i="10"/>
  <c r="L38" i="10"/>
  <c r="L35" i="10"/>
  <c r="L34" i="10"/>
  <c r="L33" i="10"/>
  <c r="K38" i="10"/>
  <c r="K35" i="10"/>
  <c r="K34" i="10"/>
  <c r="K33" i="10"/>
  <c r="J38" i="10"/>
  <c r="J35" i="10"/>
  <c r="J34" i="10"/>
  <c r="J33" i="10"/>
  <c r="I38" i="10"/>
  <c r="I35" i="10"/>
  <c r="I34" i="10"/>
  <c r="I33" i="10"/>
  <c r="H38" i="10"/>
  <c r="H35" i="10"/>
  <c r="H34" i="10"/>
  <c r="H33" i="10"/>
  <c r="G38" i="10"/>
  <c r="G35" i="10"/>
  <c r="G34" i="10"/>
  <c r="G33" i="10"/>
  <c r="F38" i="10"/>
  <c r="F35" i="10"/>
  <c r="F34" i="10"/>
  <c r="F33" i="10"/>
  <c r="E38" i="10"/>
  <c r="E35" i="10"/>
  <c r="E34" i="10"/>
  <c r="E33" i="10"/>
  <c r="D38" i="10"/>
  <c r="D35" i="10"/>
  <c r="D34" i="10"/>
  <c r="D33" i="10"/>
  <c r="C38" i="10"/>
  <c r="C34" i="10"/>
  <c r="T29" i="26"/>
  <c r="S29" i="26"/>
  <c r="T26" i="26"/>
  <c r="S26" i="26"/>
  <c r="R26" i="26"/>
  <c r="Q27" i="13"/>
  <c r="N22" i="10" l="1"/>
  <c r="P22" i="10"/>
  <c r="O22" i="10"/>
  <c r="M22" i="10"/>
  <c r="C22" i="10"/>
  <c r="C37" i="10" s="1"/>
  <c r="Q22" i="10"/>
  <c r="D22" i="10"/>
  <c r="E22" i="10"/>
  <c r="C36" i="10"/>
  <c r="F26" i="26" s="1"/>
  <c r="F22" i="10"/>
  <c r="G22" i="10"/>
  <c r="H22" i="10"/>
  <c r="I22" i="10"/>
  <c r="J22" i="10"/>
  <c r="K22" i="10"/>
  <c r="L22" i="10"/>
  <c r="P27" i="13"/>
  <c r="O27" i="13"/>
  <c r="N27" i="13"/>
  <c r="K27" i="13"/>
  <c r="J27" i="13"/>
  <c r="I27" i="13"/>
  <c r="H27" i="13"/>
  <c r="G27" i="13"/>
  <c r="F27" i="13"/>
  <c r="E27" i="13"/>
  <c r="D27" i="13"/>
  <c r="C27" i="13"/>
  <c r="Q15" i="13"/>
  <c r="P15" i="13"/>
  <c r="O15" i="13"/>
  <c r="N15" i="13"/>
  <c r="M15" i="13"/>
  <c r="K15" i="13"/>
  <c r="J15" i="13"/>
  <c r="I15" i="13"/>
  <c r="H15" i="13"/>
  <c r="G15" i="13"/>
  <c r="F15" i="13"/>
  <c r="E15" i="13"/>
  <c r="D15" i="13"/>
  <c r="P36" i="10"/>
  <c r="O36" i="10"/>
  <c r="N36" i="10"/>
  <c r="Q26" i="26" s="1"/>
  <c r="M36" i="10"/>
  <c r="P26" i="26" s="1"/>
  <c r="L36" i="10"/>
  <c r="O26" i="26" s="1"/>
  <c r="G36" i="10"/>
  <c r="J26" i="26" s="1"/>
  <c r="C18" i="13"/>
  <c r="C14" i="13" s="1"/>
  <c r="J5" i="13"/>
  <c r="E11" i="26"/>
  <c r="F15" i="26"/>
  <c r="L15" i="13" l="1"/>
  <c r="L27" i="13"/>
  <c r="M27" i="13"/>
  <c r="C15" i="13"/>
  <c r="F13" i="26"/>
  <c r="E13" i="26"/>
  <c r="Q30" i="13"/>
  <c r="Q26" i="13" s="1"/>
  <c r="P30" i="13"/>
  <c r="P26" i="13" s="1"/>
  <c r="O30" i="13"/>
  <c r="O26" i="13" s="1"/>
  <c r="N30" i="13"/>
  <c r="N26" i="13" s="1"/>
  <c r="M30" i="13"/>
  <c r="M26" i="13" s="1"/>
  <c r="L30" i="13"/>
  <c r="L26" i="13" s="1"/>
  <c r="K30" i="13"/>
  <c r="K26" i="13" s="1"/>
  <c r="J30" i="13"/>
  <c r="J26" i="13" s="1"/>
  <c r="I30" i="13"/>
  <c r="I26" i="13" s="1"/>
  <c r="H30" i="13"/>
  <c r="H26" i="13" s="1"/>
  <c r="G30" i="13"/>
  <c r="G26" i="13" s="1"/>
  <c r="F30" i="13"/>
  <c r="F26" i="13" s="1"/>
  <c r="E30" i="13"/>
  <c r="E26" i="13" s="1"/>
  <c r="D30" i="13"/>
  <c r="D26" i="13" s="1"/>
  <c r="C30" i="13"/>
  <c r="C26" i="13" s="1"/>
  <c r="Q18" i="13"/>
  <c r="Q14" i="13" s="1"/>
  <c r="P18" i="13"/>
  <c r="P14" i="13" s="1"/>
  <c r="O18" i="13"/>
  <c r="O14" i="13" s="1"/>
  <c r="N18" i="13"/>
  <c r="N14" i="13" s="1"/>
  <c r="M18" i="13"/>
  <c r="M14" i="13" s="1"/>
  <c r="L18" i="13"/>
  <c r="L14" i="13" s="1"/>
  <c r="K18" i="13"/>
  <c r="K14" i="13" s="1"/>
  <c r="J18" i="13"/>
  <c r="J14" i="13" s="1"/>
  <c r="I18" i="13"/>
  <c r="I14" i="13" s="1"/>
  <c r="H18" i="13"/>
  <c r="H14" i="13" s="1"/>
  <c r="G18" i="13"/>
  <c r="G14" i="13" s="1"/>
  <c r="F18" i="13"/>
  <c r="F14" i="13" s="1"/>
  <c r="E18" i="13"/>
  <c r="E14" i="13" s="1"/>
  <c r="D18" i="13"/>
  <c r="D14" i="13" s="1"/>
  <c r="C15" i="21"/>
  <c r="C21" i="8"/>
  <c r="O37" i="18"/>
  <c r="T14" i="26"/>
  <c r="T21" i="26"/>
  <c r="T20" i="26"/>
  <c r="T15" i="26"/>
  <c r="T13" i="26"/>
  <c r="B2" i="13" l="1"/>
  <c r="T30" i="26"/>
  <c r="B2" i="10"/>
  <c r="B2" i="21"/>
  <c r="T16" i="26"/>
  <c r="N16" i="26"/>
  <c r="O16" i="26"/>
  <c r="P16" i="26"/>
  <c r="Q16" i="26"/>
  <c r="R16" i="26"/>
  <c r="S16" i="26"/>
  <c r="G16" i="26"/>
  <c r="H16" i="26"/>
  <c r="I16" i="26"/>
  <c r="J16" i="26"/>
  <c r="K16" i="26"/>
  <c r="L16" i="26"/>
  <c r="M16" i="26"/>
  <c r="C24" i="21"/>
  <c r="D34" i="26" s="1" a="1"/>
  <c r="D34" i="26" s="1"/>
  <c r="C12" i="10"/>
  <c r="B2" i="18" l="1"/>
  <c r="V13" i="26"/>
  <c r="C13" i="26"/>
  <c r="B5" i="8" l="1"/>
  <c r="E37" i="18"/>
  <c r="F37" i="18"/>
  <c r="G37" i="18"/>
  <c r="H37" i="18"/>
  <c r="I37" i="18"/>
  <c r="J37" i="18"/>
  <c r="K37" i="18"/>
  <c r="L37" i="18"/>
  <c r="M37" i="18"/>
  <c r="N37" i="18"/>
  <c r="P37" i="18"/>
  <c r="Q37" i="18"/>
  <c r="R37" i="18"/>
  <c r="D37" i="18"/>
  <c r="C17" i="24"/>
  <c r="J25" i="26"/>
  <c r="T25" i="26"/>
  <c r="J23" i="26"/>
  <c r="T23" i="26"/>
  <c r="J11" i="26"/>
  <c r="D11" i="24"/>
  <c r="C11" i="21"/>
  <c r="C12" i="21"/>
  <c r="C10" i="21"/>
  <c r="J20" i="26" l="1"/>
  <c r="J15" i="26"/>
  <c r="J13" i="26"/>
  <c r="J21" i="26"/>
  <c r="J14" i="26"/>
  <c r="C28" i="13"/>
  <c r="C29" i="13" s="1"/>
  <c r="C33" i="18"/>
  <c r="F29" i="26"/>
  <c r="Q37" i="10"/>
  <c r="P37" i="10"/>
  <c r="F37" i="10" l="1"/>
  <c r="I29" i="26" s="1"/>
  <c r="E37" i="10"/>
  <c r="H29" i="26" s="1"/>
  <c r="D37" i="10"/>
  <c r="G29" i="26" s="1"/>
  <c r="K37" i="10"/>
  <c r="N29" i="26" s="1"/>
  <c r="J37" i="10"/>
  <c r="M29" i="26" s="1"/>
  <c r="G37" i="10"/>
  <c r="J29" i="26" s="1"/>
  <c r="I37" i="10"/>
  <c r="L29" i="26" s="1"/>
  <c r="H37" i="10"/>
  <c r="K29" i="26" s="1"/>
  <c r="L37" i="10"/>
  <c r="O29" i="26" s="1"/>
  <c r="R29" i="26"/>
  <c r="O37" i="10"/>
  <c r="Q29" i="26"/>
  <c r="N37" i="10"/>
  <c r="M37" i="10"/>
  <c r="P29" i="26" s="1"/>
  <c r="G24" i="26"/>
  <c r="J24" i="26"/>
  <c r="O24" i="26"/>
  <c r="T24" i="26"/>
  <c r="N16" i="13"/>
  <c r="N17" i="13" s="1"/>
  <c r="O16" i="13"/>
  <c r="O17" i="13" s="1"/>
  <c r="P16" i="13"/>
  <c r="P17" i="13" s="1"/>
  <c r="Q16" i="13"/>
  <c r="Q17" i="13" s="1"/>
  <c r="N28" i="13"/>
  <c r="N29" i="13" s="1"/>
  <c r="O28" i="13"/>
  <c r="O29" i="13" s="1"/>
  <c r="P28" i="13"/>
  <c r="P29" i="13" s="1"/>
  <c r="Q28" i="13"/>
  <c r="Q29" i="13" s="1"/>
  <c r="G11" i="26"/>
  <c r="H11" i="26"/>
  <c r="H24" i="26" s="1"/>
  <c r="I11" i="26"/>
  <c r="K11" i="26"/>
  <c r="K24" i="26" s="1"/>
  <c r="L11" i="26"/>
  <c r="L24" i="26" s="1"/>
  <c r="M11" i="26"/>
  <c r="N11" i="26"/>
  <c r="N24" i="26" s="1"/>
  <c r="O11" i="26"/>
  <c r="F11" i="26"/>
  <c r="F14" i="26" l="1"/>
  <c r="F21" i="26"/>
  <c r="F20" i="26"/>
  <c r="D16" i="26"/>
  <c r="F25" i="26"/>
  <c r="O15" i="26"/>
  <c r="O13" i="26"/>
  <c r="O20" i="26"/>
  <c r="O21" i="26"/>
  <c r="O14" i="26"/>
  <c r="O25" i="26"/>
  <c r="O23" i="26"/>
  <c r="F24" i="26"/>
  <c r="M20" i="26"/>
  <c r="M21" i="26"/>
  <c r="M14" i="26"/>
  <c r="M15" i="26"/>
  <c r="M13" i="26"/>
  <c r="M23" i="26"/>
  <c r="M25" i="26"/>
  <c r="M24" i="26"/>
  <c r="L20" i="26"/>
  <c r="L21" i="26"/>
  <c r="L13" i="26"/>
  <c r="L14" i="26"/>
  <c r="L15" i="26"/>
  <c r="L25" i="26"/>
  <c r="L23" i="26"/>
  <c r="I21" i="26"/>
  <c r="I15" i="26"/>
  <c r="I13" i="26"/>
  <c r="I14" i="26"/>
  <c r="I20" i="26"/>
  <c r="I25" i="26"/>
  <c r="I23" i="26"/>
  <c r="N14" i="26"/>
  <c r="N20" i="26"/>
  <c r="N21" i="26"/>
  <c r="N15" i="26"/>
  <c r="N13" i="26"/>
  <c r="N25" i="26"/>
  <c r="N23" i="26"/>
  <c r="K21" i="26"/>
  <c r="K13" i="26"/>
  <c r="K20" i="26"/>
  <c r="K14" i="26"/>
  <c r="K15" i="26"/>
  <c r="K25" i="26"/>
  <c r="K23" i="26"/>
  <c r="H15" i="26"/>
  <c r="H13" i="26"/>
  <c r="H20" i="26"/>
  <c r="H14" i="26"/>
  <c r="H21" i="26"/>
  <c r="H25" i="26"/>
  <c r="H23" i="26"/>
  <c r="I24" i="26"/>
  <c r="G14" i="26"/>
  <c r="G21" i="26"/>
  <c r="G20" i="26"/>
  <c r="G15" i="26"/>
  <c r="G13" i="26"/>
  <c r="G25" i="26"/>
  <c r="G23" i="26"/>
  <c r="P11" i="26"/>
  <c r="C31" i="18"/>
  <c r="C32" i="18" s="1"/>
  <c r="C12" i="18"/>
  <c r="C15" i="18"/>
  <c r="C13" i="18"/>
  <c r="C14" i="18"/>
  <c r="C16" i="13"/>
  <c r="C17" i="13" s="1"/>
  <c r="F28" i="26" l="1"/>
  <c r="F27" i="26"/>
  <c r="D16" i="13"/>
  <c r="P21" i="26"/>
  <c r="P14" i="26"/>
  <c r="P20" i="26"/>
  <c r="P15" i="26"/>
  <c r="P13" i="26"/>
  <c r="P23" i="26"/>
  <c r="P25" i="26"/>
  <c r="P24" i="26"/>
  <c r="Q11" i="26"/>
  <c r="U13" i="26"/>
  <c r="E16" i="13" l="1"/>
  <c r="E17" i="13" s="1"/>
  <c r="D17" i="13"/>
  <c r="Q20" i="26"/>
  <c r="Q21" i="26"/>
  <c r="Q15" i="26"/>
  <c r="Q13" i="26"/>
  <c r="Q30" i="26" s="1"/>
  <c r="Q14" i="26"/>
  <c r="Q23" i="26"/>
  <c r="Q25" i="26"/>
  <c r="Q24" i="26"/>
  <c r="D28" i="13"/>
  <c r="D29" i="13" s="1"/>
  <c r="R11" i="26"/>
  <c r="G28" i="26" l="1"/>
  <c r="F16" i="13"/>
  <c r="F17" i="13" s="1"/>
  <c r="R20" i="26"/>
  <c r="R21" i="26"/>
  <c r="R14" i="26"/>
  <c r="R15" i="26"/>
  <c r="R13" i="26"/>
  <c r="R30" i="26" s="1"/>
  <c r="R25" i="26"/>
  <c r="R23" i="26"/>
  <c r="R24" i="26"/>
  <c r="E28" i="13"/>
  <c r="E29" i="13" s="1"/>
  <c r="H28" i="26" s="1"/>
  <c r="S11" i="26"/>
  <c r="G16" i="13" l="1"/>
  <c r="G17" i="13" s="1"/>
  <c r="S13" i="26"/>
  <c r="D13" i="26" s="1"/>
  <c r="S14" i="26"/>
  <c r="D14" i="26" s="1"/>
  <c r="S20" i="26"/>
  <c r="D20" i="26" s="1"/>
  <c r="S21" i="26"/>
  <c r="D21" i="26" s="1"/>
  <c r="S15" i="26"/>
  <c r="D15" i="26" s="1"/>
  <c r="S25" i="26"/>
  <c r="D25" i="26" s="1"/>
  <c r="S23" i="26"/>
  <c r="D23" i="26" s="1"/>
  <c r="D26" i="26"/>
  <c r="D29" i="26"/>
  <c r="S24" i="26"/>
  <c r="D24" i="26" s="1"/>
  <c r="F28" i="13"/>
  <c r="F29" i="13" s="1"/>
  <c r="I28" i="26" s="1"/>
  <c r="H16" i="13"/>
  <c r="H17" i="13" s="1"/>
  <c r="S30" i="26" l="1"/>
  <c r="G28" i="13"/>
  <c r="G29" i="13" s="1"/>
  <c r="J28" i="26" s="1"/>
  <c r="I16" i="13"/>
  <c r="I17" i="13" s="1"/>
  <c r="C19" i="13"/>
  <c r="D18" i="18" s="1"/>
  <c r="D25" i="18" l="1"/>
  <c r="D21" i="18"/>
  <c r="H28" i="13"/>
  <c r="H29" i="13" s="1"/>
  <c r="C31" i="13"/>
  <c r="J16" i="13"/>
  <c r="J17" i="13" s="1"/>
  <c r="F30" i="26" l="1"/>
  <c r="D36" i="18"/>
  <c r="I28" i="13"/>
  <c r="I29" i="13" s="1"/>
  <c r="K16" i="13"/>
  <c r="K17" i="13" s="1"/>
  <c r="D44" i="18" l="1"/>
  <c r="D45" i="18" s="1"/>
  <c r="D40" i="18"/>
  <c r="D41" i="18" s="1"/>
  <c r="G27" i="26"/>
  <c r="J28" i="13"/>
  <c r="J29" i="13" s="1"/>
  <c r="L16" i="13"/>
  <c r="L17" i="13" s="1"/>
  <c r="H27" i="26"/>
  <c r="E19" i="13"/>
  <c r="F18" i="18" s="1"/>
  <c r="D31" i="13"/>
  <c r="E36" i="18" s="1"/>
  <c r="D19" i="13"/>
  <c r="G30" i="26" l="1"/>
  <c r="E18" i="18"/>
  <c r="E21" i="18" s="1"/>
  <c r="K28" i="13"/>
  <c r="K29" i="13" s="1"/>
  <c r="M16" i="13"/>
  <c r="M17" i="13" s="1"/>
  <c r="I27" i="26"/>
  <c r="E40" i="18"/>
  <c r="E41" i="18" s="1"/>
  <c r="E31" i="13"/>
  <c r="F19" i="13"/>
  <c r="G18" i="18" s="1"/>
  <c r="H30" i="26" l="1"/>
  <c r="F36" i="18"/>
  <c r="L28" i="13"/>
  <c r="L29" i="13" s="1"/>
  <c r="F31" i="13"/>
  <c r="G36" i="18" s="1"/>
  <c r="G31" i="13"/>
  <c r="H36" i="18" s="1"/>
  <c r="H44" i="18" s="1"/>
  <c r="E44" i="18"/>
  <c r="E45" i="18" s="1"/>
  <c r="G19" i="13"/>
  <c r="H18" i="18" s="1"/>
  <c r="J30" i="26" l="1"/>
  <c r="M28" i="13"/>
  <c r="J27" i="26"/>
  <c r="I30" i="26"/>
  <c r="K27" i="26"/>
  <c r="F44" i="18"/>
  <c r="F45" i="18" s="1"/>
  <c r="F40" i="18"/>
  <c r="F41" i="18" s="1"/>
  <c r="G40" i="18"/>
  <c r="G41" i="18" s="1"/>
  <c r="G44" i="18"/>
  <c r="G45" i="18" s="1"/>
  <c r="H19" i="13"/>
  <c r="I18" i="18" s="1"/>
  <c r="D28" i="26" l="1"/>
  <c r="M29" i="13"/>
  <c r="L27" i="26"/>
  <c r="H31" i="13"/>
  <c r="I36" i="18" s="1"/>
  <c r="I31" i="13"/>
  <c r="J36" i="18" s="1"/>
  <c r="H45" i="18"/>
  <c r="H40" i="18"/>
  <c r="H41" i="18" s="1"/>
  <c r="I19" i="13"/>
  <c r="J18" i="18" s="1"/>
  <c r="L30" i="26" l="1"/>
  <c r="M27" i="26"/>
  <c r="K30" i="26"/>
  <c r="J31" i="13"/>
  <c r="K36" i="18" s="1"/>
  <c r="I40" i="18"/>
  <c r="I41" i="18" s="1"/>
  <c r="I44" i="18"/>
  <c r="I45" i="18" s="1"/>
  <c r="J19" i="13"/>
  <c r="K18" i="18" s="1"/>
  <c r="N27" i="26" l="1"/>
  <c r="M30" i="26"/>
  <c r="J40" i="18"/>
  <c r="J41" i="18" s="1"/>
  <c r="J44" i="18"/>
  <c r="J45" i="18" s="1"/>
  <c r="K31" i="13"/>
  <c r="L36" i="18" s="1"/>
  <c r="K19" i="13"/>
  <c r="L18" i="18" s="1"/>
  <c r="D36" i="26" l="1"/>
  <c r="N30" i="26"/>
  <c r="O27" i="26"/>
  <c r="L31" i="13"/>
  <c r="M36" i="18" s="1"/>
  <c r="K40" i="18"/>
  <c r="K44" i="18"/>
  <c r="K45" i="18" s="1"/>
  <c r="P27" i="26"/>
  <c r="L19" i="13"/>
  <c r="M18" i="18" s="1"/>
  <c r="K41" i="18" l="1"/>
  <c r="O30" i="26"/>
  <c r="M31" i="13"/>
  <c r="L40" i="18"/>
  <c r="L44" i="18"/>
  <c r="L45" i="18" s="1"/>
  <c r="M19" i="13"/>
  <c r="L41" i="18" l="1"/>
  <c r="Q27" i="26"/>
  <c r="N36" i="18"/>
  <c r="N40" i="18" s="1"/>
  <c r="P30" i="26"/>
  <c r="D30" i="26" s="1"/>
  <c r="N18" i="18"/>
  <c r="N31" i="13"/>
  <c r="M40" i="18"/>
  <c r="M44" i="18"/>
  <c r="M45" i="18" s="1"/>
  <c r="N19" i="13"/>
  <c r="O18" i="18" s="1"/>
  <c r="N41" i="18" l="1"/>
  <c r="R27" i="26"/>
  <c r="N44" i="18"/>
  <c r="O36" i="18"/>
  <c r="O44" i="18" s="1"/>
  <c r="O45" i="18" s="1"/>
  <c r="O31" i="13"/>
  <c r="M41" i="18"/>
  <c r="O19" i="13"/>
  <c r="P18" i="18" s="1"/>
  <c r="N45" i="18" l="1"/>
  <c r="S27" i="26"/>
  <c r="O40" i="18"/>
  <c r="O41" i="18" s="1"/>
  <c r="P36" i="18"/>
  <c r="P40" i="18" s="1"/>
  <c r="P41" i="18" s="1"/>
  <c r="P31" i="13"/>
  <c r="P19" i="13"/>
  <c r="Q18" i="18" s="1"/>
  <c r="T27" i="26" l="1"/>
  <c r="D27" i="26" s="1"/>
  <c r="Q36" i="18"/>
  <c r="Q44" i="18" s="1"/>
  <c r="Q45" i="18" s="1"/>
  <c r="P44" i="18"/>
  <c r="P45" i="18" s="1"/>
  <c r="Q31" i="13"/>
  <c r="R36" i="18" s="1"/>
  <c r="Q19" i="13"/>
  <c r="R18" i="18" s="1"/>
  <c r="Q40" i="18" l="1"/>
  <c r="Q41" i="18" s="1"/>
  <c r="R40" i="18"/>
  <c r="R44" i="18"/>
  <c r="R45" i="18" s="1"/>
  <c r="R41" i="18" l="1"/>
  <c r="N25" i="18"/>
  <c r="N26" i="18" s="1"/>
  <c r="M25" i="18"/>
  <c r="M26" i="18" s="1"/>
  <c r="J25" i="18"/>
  <c r="J26" i="18" s="1"/>
  <c r="G25" i="18"/>
  <c r="G26" i="18" s="1"/>
  <c r="R25" i="18"/>
  <c r="R26" i="18" s="1"/>
  <c r="G21" i="18"/>
  <c r="G22" i="18" s="1"/>
  <c r="N21" i="18"/>
  <c r="N22" i="18" s="1"/>
  <c r="L25" i="18"/>
  <c r="L26" i="18" s="1"/>
  <c r="H25" i="18"/>
  <c r="H26" i="18" s="1"/>
  <c r="H21" i="18"/>
  <c r="F25" i="18"/>
  <c r="F26" i="18" s="1"/>
  <c r="L21" i="18"/>
  <c r="L22" i="18" s="1"/>
  <c r="O21" i="18"/>
  <c r="O22" i="18" s="1"/>
  <c r="M21" i="18"/>
  <c r="Q21" i="18"/>
  <c r="Q22" i="18" s="1"/>
  <c r="I21" i="18"/>
  <c r="I22" i="18" s="1"/>
  <c r="F21" i="18"/>
  <c r="F22" i="18" s="1"/>
  <c r="O25" i="18"/>
  <c r="O26" i="18" s="1"/>
  <c r="P25" i="18"/>
  <c r="P26" i="18" s="1"/>
  <c r="P21" i="18"/>
  <c r="P22" i="18" s="1"/>
  <c r="Q25" i="18"/>
  <c r="Q26" i="18" s="1"/>
  <c r="K21" i="18"/>
  <c r="K22" i="18" s="1"/>
  <c r="E25" i="18"/>
  <c r="E26" i="18" s="1"/>
  <c r="J21" i="18"/>
  <c r="J22" i="18" s="1"/>
  <c r="I25" i="18"/>
  <c r="I26" i="18" s="1"/>
  <c r="K25" i="18"/>
  <c r="K26" i="18" s="1"/>
  <c r="R21" i="18"/>
  <c r="R22" i="18" s="1"/>
  <c r="D38" i="26" l="1"/>
  <c r="H22" i="18"/>
  <c r="W13" i="26"/>
  <c r="M22" i="18"/>
  <c r="E22" i="18"/>
  <c r="D26" i="18"/>
  <c r="D22" i="1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<sst xmlns="http://schemas.openxmlformats.org/spreadsheetml/2006/main" count="285" uniqueCount="231">
  <si>
    <t>NDC target type: fixed level or trajectory</t>
  </si>
  <si>
    <t>Reference point</t>
  </si>
  <si>
    <t>GHG Target</t>
  </si>
  <si>
    <t>Type of target</t>
  </si>
  <si>
    <t>Single Year CA Accounting Approach</t>
  </si>
  <si>
    <t>Multi-year CA Accounting Approach</t>
  </si>
  <si>
    <t>NDC Type</t>
  </si>
  <si>
    <t>NDC Target Type</t>
  </si>
  <si>
    <t>Single year</t>
  </si>
  <si>
    <t>Multi-year</t>
  </si>
  <si>
    <t>Trajectory</t>
  </si>
  <si>
    <t>Single Year</t>
  </si>
  <si>
    <t>Base Year</t>
  </si>
  <si>
    <t>Absoulte Level</t>
  </si>
  <si>
    <t>% Reduction compared to the reference point</t>
  </si>
  <si>
    <t>Averaging Approach</t>
  </si>
  <si>
    <t>NDC 1.0</t>
  </si>
  <si>
    <t>NDC 1</t>
  </si>
  <si>
    <t>Indicative trajectory</t>
  </si>
  <si>
    <t>Linear</t>
  </si>
  <si>
    <t>Multi-year trajectory</t>
  </si>
  <si>
    <t>BAU Scenario</t>
  </si>
  <si>
    <t>Intensity Target</t>
  </si>
  <si>
    <t>Absolute level of emission reduction</t>
  </si>
  <si>
    <t>Trajectory Approach</t>
  </si>
  <si>
    <t>NDC 2.0</t>
  </si>
  <si>
    <t>NDC 2</t>
  </si>
  <si>
    <t>Budget</t>
  </si>
  <si>
    <t>Exponential</t>
  </si>
  <si>
    <t>NDC 3.0</t>
  </si>
  <si>
    <t>NDC 3</t>
  </si>
  <si>
    <t>Average</t>
  </si>
  <si>
    <t>Own trajectory</t>
  </si>
  <si>
    <t>NDC 4</t>
  </si>
  <si>
    <t>NDC 5</t>
  </si>
  <si>
    <t>NDC 6</t>
  </si>
  <si>
    <t>NDC 7</t>
  </si>
  <si>
    <t>NDC 8</t>
  </si>
  <si>
    <t>Welcome to the NDC Tracking and Corresponding Adjustment Tool (NDC-CAT)</t>
  </si>
  <si>
    <t>What is NDC and Article 6 Tracking Tool?</t>
  </si>
  <si>
    <t>What the tool can be used for?</t>
  </si>
  <si>
    <t>The tool helps countries interpret their emissions trajectory relative to their NDC target levels and assess whether current mitigation actions and Article 6 activities support or hinder progress toward achieving the NDC.
 By reviewing the calculated results, users can identify whether additional domestic policies or measures are needed to further reduce GHG emissions and determine whether there is potential to engage in Article 6 activities. This includes evaluating whether the country is likely to be an Article 6 seller or buyer based on its emissions pathway and NDC targets. 
The final output is a fully populated CTF Table 4, which can be directly used for Biennial Transparency Report (BTR) preparation. 
In addition, the tool can be used to track NDC progress for countries that do not participate in Article 6 (or do not have Article 6 transactions yet). Users may leave all Article 6-related fields blank and still utilize the tool for NDC tracking. In such cases, the Article 6-specific steps will remain empty, and the corresponding Article 6 cells in CTF Table 4 will be automatically marked as "Not Applicable"</t>
  </si>
  <si>
    <t>How the tool works?</t>
  </si>
  <si>
    <t>The tool operates through a structured, step‑by‑step workflow that guides users from defining their NDC type to assessment of NDC progress. 
Users begin by selecting key characteristics of their NDC (such as base‑year vs. BAU targets and single‑year vs. multi‑year target) which determines the methodological pathway the tool will apply. 
They then enter essential data including base‑year/BAU emissions, historical GHG inventory values, and information on Article 6 activities such as ITMO transfers, authorizations, and use.  
Based on these inputs, the tool applies the selected corresponding‑adjustment methodology, generates adjusted emissions balances and track progress for NDC achivement. 
NDC-CAT can operate in either Ex ante or Ex post mode, depending on the purpose of the assessment:
•  In Ex ante mode, users provide projected emissions data and expected Article 6 transactions (ITMO transfers, acquisitions, or cancellations) to assess future NDC achievement under different assumptions. This forward-looking, "what-if" approach helps users evaluate whether the NDC target can still be achieved under projected emissions trends and planned ITMO use. 
• In Ex post mode, users provide historical GHG inventory data together with actual Article 6 transactions that have already occurred. This mode is designed to track and report progress towards the NDC using observed data, allowing users to assess whether the country is on track to meet its target based on actual emissions and actual Article 6 transactions.</t>
  </si>
  <si>
    <t>Scope limitations: When this tool cannot be used</t>
  </si>
  <si>
    <t>NDC and Article 6 Tracker Tool COPYRIGHTS</t>
  </si>
  <si>
    <t>Step by step guidance for using NDC Tracking and Corresponding Adjustment Tool (NDC-CAT):</t>
  </si>
  <si>
    <t xml:space="preserve">The tool operates through a structured, step‑by‑step workflow that guides users from defining their NDC type (reference point, target year, etc.), GHG inventory, Article 6 to assessment of NDC progress. </t>
  </si>
  <si>
    <t xml:space="preserve"> </t>
  </si>
  <si>
    <t>Below is the Step by step guidance for using NDC Tracking and Corresponding Adjustment Tool (NDC-CAT):</t>
  </si>
  <si>
    <t>Guidance on Color‑Coded Cells</t>
  </si>
  <si>
    <t>Color Coding The tool uses a color‑coding system to help users understand where they need to take action and which parts of the sheet are protected or automated:</t>
  </si>
  <si>
    <t xml:space="preserve">
</t>
  </si>
  <si>
    <t>Blue cells indicate fields where users should select an option from a dropdown menu. Do not type directly into these cells; instead, choose from the predefined list.</t>
  </si>
  <si>
    <t>Yellow cells are fields where users should manually enter their data. This includes information such as NDC type, emissions values, ITMO quantities, or other inputs required for calculations.</t>
  </si>
  <si>
    <t>Purple cells contain automatically calculated values or data pulled from previous steps. These cells are locked and should not be edited, as manual changes would break the formulas and compromise the accuracy of the results.</t>
  </si>
  <si>
    <t>Step 0: NDC selection</t>
  </si>
  <si>
    <t xml:space="preserve">This step asks users to define the type of NDC their country has submitted by selecting the relevant information from dropdown menus. 
The fields include the country name, the NDC implementation period, the latest GHG inventory year, the reference point (such as a base year or BAU scenario), whether the target is a single‑year or multi‑year target, etc. 
The selection of the Ex ante or Ex post model determines further the functionality of the tool (historical or projected assessments), while the reference point and target type influence how NDC targets and progress are assessed.  </t>
  </si>
  <si>
    <t>Step 1: NDC information</t>
  </si>
  <si>
    <t xml:space="preserve"> Users should enter their base year (or BAU scenario) and the corresponding emissions value (in ktCO₂e) in the base year (or BAU scenario), along with the target type information: percentage reduction target or absolute emission reduction target.
The tool will then automatically calculate the target‑year emissions level based on these inputs. 
(Only one table from this section will appear, depending on the NDC type selected in Step 0, so users should ensure that the information entered in Step 0 correctly reflects their reference point and target type).</t>
  </si>
  <si>
    <t>Step 2: GHG Data</t>
  </si>
  <si>
    <t>Step 3: Article 6 information</t>
  </si>
  <si>
    <t>Step 3 requires users to report Article 6–related activities, including ITMOs first transferred, mitigation outcomes authorized, and ITMOs used toward achieving the NDC.  
For each year, enter the quantities of ITMOs exported (first transferred) and imported (used toward the NDC), using information from the AEF: Table 3 for actions, Table 2 for authorizations, and Table 5 for authorized entities. 
The tool will automatically calculate the net annual quantity of ITMOs and the cumulative corresponding adjustments.
If your country authorizes mitigation outcomes for multiple years without specifying annual amounts, apply the allocation rule disclosed in your AEF. Ensure that data are entered consistently per metric (GHG vs. non‑GHG units) and only report values that correspond to your NDC period and authorization scope.</t>
  </si>
  <si>
    <t>Step 4:  Calculating Corresponding Adjustments (CA)</t>
  </si>
  <si>
    <t>In this step, user can view the calculated corresponding adjustment and resulting adjustment emissions balance.
 Users do not need to manually enter any information as all the values are either automatically calculated or imported from the previous steps. Of the four CA methodologies approved under the Paris Agreement, only the averaging method is currently operational in tool. 
An averaging CA methodology is applicable to single-year NDCs, in which the cumulative ITMO volume over the NDC period is averaged across all years. The adjustment is applied once at the end of the NDC period. As per Decision 2/CMA.3, Parties with single-year NDCs participating in cooperative approaches must apply corresponding adjustments using either an averaging approach or an indicative multi-year emissions trajectory or budget, applied consistently throughout the NDC implementation period. 
If there is no data in the Step 3 i.e., if a country is not participating in Article 6 and there is no information about the use or transfer of ITMOs, Step 4 will not be applicable. 
Following auto-calculated values will be shown:
•	Net ITMO transfer for each year;
•	Cumulative ITMO transfers;
•	Calculated corresponding adjustments;
•	Gross GHG emissions by year;
•Adjusted emissions balance.
Only the table relevant to your NDC type will appear. This step ensures transparent, consistent application of Article 6 rules in line with your selected methodology.</t>
  </si>
  <si>
    <t>Step 5: Tracking progress</t>
  </si>
  <si>
    <t xml:space="preserve">This sheet assesses a Party’s progress toward achieving its NDC by comparing adjusted emissions over time with both the base year level and the NDC target level. 
 The tool then uses the adjusted emissions balance for each year (calculated in Step 4) to evaluate progress. 
The “Intermediary progress” section compares the most recent adjusted emissions to the base‑year level to show whether emissions have fallen and whether progress aligns with the NDC trajectory.
 The “Final achievement” section compares the same adjusted emissions to the target‑year emissions level, indicating whether the country is on track to meet its NDC target. 
The tool automatically determines the percentage reduction achieved, whether emissions are below the base or target level, and whether progress is consistent with the NDC objectives.  
Users do not need to manually enter any information in this step, as all values are either calculated by the tool or imported from previous steps. 
Users should review these results to understand whether current mitigation actions and ITMO adjustments support or hinder progress toward the NDC achievement. </t>
  </si>
  <si>
    <t>If the tool is used in ex-post mode, Step 6 generates the results required for CTF Table 4 of the Biennial Transparency Report (BTR), titled “Structured summary: Tracking progress made in implementing and achieving the NDC under Article 4 of the Paris Agreement.” 
Based on all inputs provided in previous steps, the tool will automatically populate CTF Table 4 with the calculated values. 
This includes the indicators selected to track NDC progress, reference points, annual emissions, ITMO information, adjusted emissions balances as well as intermediary or final NDC progress. 
When GHG inventory data for target year emissions is not yet available, the tool estimates intermediary NDC progress: "Progress made towards the NDC, as determined by comparing the most recent information for each selected indicator, including for the end year or end of period, with the reference point(s), level(s), baseline(s), base year(s) or starting point(s) (paras. 69–70 of the MPGs)."
When GHG inventory data for target year becomes available, the tool estimates "achievement of the Party’s NDC under Article 4 of the Paris Agreement (para. 70 of the MPGs)". 
Users are not required to manually enter data in this step; instead, review the automatically generated table to ensure completeness and consistency with the country’s NDC and Article 6 reporting requirements.</t>
  </si>
  <si>
    <t>Step 0: Information on your NDC Type</t>
  </si>
  <si>
    <t>Use the dropdown below to describe your NDC</t>
  </si>
  <si>
    <t>Country</t>
  </si>
  <si>
    <t>Ex ante or ex post model</t>
  </si>
  <si>
    <t>This will radically change the purpose and functions of the document - with "Ex ante" you will be able to make projections regarding emissions and ITMO usage, with "Ex Post" you will be using only inventory data and you will be able to see the BTR CTF Table 4 in Step 6</t>
  </si>
  <si>
    <t>NDC type</t>
  </si>
  <si>
    <t>This will not affect calculation, it is just for information</t>
  </si>
  <si>
    <t>Year of NDC submission</t>
  </si>
  <si>
    <t>NDC Implementation Period (Start year)</t>
  </si>
  <si>
    <t>NDC Implementation Period (End year)</t>
  </si>
  <si>
    <t>Latest inventory year</t>
  </si>
  <si>
    <t>Name of the selected indicator for NDC tracking</t>
  </si>
  <si>
    <t xml:space="preserve">Reference Point </t>
  </si>
  <si>
    <t>Target type: single year or multi-year</t>
  </si>
  <si>
    <t xml:space="preserve">LULUCF included in NDC </t>
  </si>
  <si>
    <t>Is the Target Economy Wide</t>
  </si>
  <si>
    <t>Step 1: NDC Target Information</t>
  </si>
  <si>
    <t>Please fill in the relevant base year or reference point information and NDC target level</t>
  </si>
  <si>
    <t>Latest Inventory Year</t>
  </si>
  <si>
    <t>Target type</t>
  </si>
  <si>
    <t>Is the table empty (i.e. without any data)?</t>
  </si>
  <si>
    <t>NDC with Base Year</t>
  </si>
  <si>
    <t xml:space="preserve">NDC Information </t>
  </si>
  <si>
    <t xml:space="preserve">Input </t>
  </si>
  <si>
    <t xml:space="preserve">Base Year Value (ktCO2e) </t>
  </si>
  <si>
    <t>NDC Target: % Reduction compared 
to base year</t>
  </si>
  <si>
    <t>NDC Target: Absolute emissions Reduction compared to base year (ktCO2e)</t>
  </si>
  <si>
    <t xml:space="preserve">Target year </t>
  </si>
  <si>
    <t>Target Year Level (ktCO2e)</t>
  </si>
  <si>
    <t>NDC with BAU scenario</t>
  </si>
  <si>
    <t>Input</t>
  </si>
  <si>
    <t>NDC Target year</t>
  </si>
  <si>
    <t>% Reduction compared 
to BAU scenario in target year</t>
  </si>
  <si>
    <t>Absolute emissions reduction compared to BAU in target year, ktCO2e</t>
  </si>
  <si>
    <t>BAU scenario emissions, ktCO2e</t>
  </si>
  <si>
    <t xml:space="preserve">Unit: kt CO2 eq. </t>
  </si>
  <si>
    <t>Sectors</t>
  </si>
  <si>
    <t xml:space="preserve">1.  Energy </t>
  </si>
  <si>
    <t>2.  Industrial processes and product use</t>
  </si>
  <si>
    <t xml:space="preserve">3.  Agriculture </t>
  </si>
  <si>
    <t>4.  Land use, land-use change and forestry</t>
  </si>
  <si>
    <t xml:space="preserve">5.  Waste </t>
  </si>
  <si>
    <t>6.  Other</t>
  </si>
  <si>
    <t>Total (with LULUCF)</t>
  </si>
  <si>
    <t>Total (without LULUCF)</t>
  </si>
  <si>
    <t>Step 3: Article 6 and ITMO use or transfer</t>
  </si>
  <si>
    <t>Describe Article 6 and ITMO use or transfers</t>
  </si>
  <si>
    <t>Are you a User Party (importing) from a Host Party?</t>
  </si>
  <si>
    <t>Are you a First Transferring Party (exporting) to other Parties?</t>
  </si>
  <si>
    <t>INSERT DATA HERE DIRECTLY FROM AEF (tCO2)</t>
  </si>
  <si>
    <t xml:space="preserve">Where to find this information </t>
  </si>
  <si>
    <t>Further Notes</t>
  </si>
  <si>
    <t>Annual quantitity of ITMOs first transferred</t>
  </si>
  <si>
    <t>AEF → Table 3: Actions (Action type = First transfer, Metric, Quantity, vintage)</t>
  </si>
  <si>
    <t>These are the ITMOs your country first transfers to other Parties. Sum by VINTAGE YEAR, per metric. In CA maths: positive (CA+), which raises your adjusted emissions balance.</t>
  </si>
  <si>
    <t>Annual quantity of mitigation outcomes authorized</t>
  </si>
  <si>
    <t>AEF → Table 2: Authorizations (Purposes = OIMP / NDC+OIMP, Authorized quantity, Metric, Authorized timeframe) + AEF → Table 5: Authorized entities</t>
  </si>
  <si>
    <t>CTF Table 4 expects annual authorization totals. Where an authorisation covers several years without a per-year breakdown, decide how to distribute the quantity across years and state the method used in your BTR. List entities from Table 5 as appropriate. This is authorization, not use, and it does not enter the net figure or the corresponding adjustment.</t>
  </si>
  <si>
    <t>Annual quantity of ITMOs used towards achievement of the NDC</t>
  </si>
  <si>
    <t>AEF → Table 3: Actions (Action type = Use, "Calendar year for which the ITMOs are used…", Metric, Quantity…)</t>
  </si>
  <si>
    <t>These are the ITMOs your country uses towards achieving its own NDC. Sum by the CALENDAR YEAR for which the ITMOs are used, not the action date and not the vintage year. In CA maths: negative (CA−), which lowers your adjusted emissions balance.</t>
  </si>
  <si>
    <t>Net annual quantity of ITMOs</t>
  </si>
  <si>
    <t>Derived: Annual quantity of ITMOs first transferred − Annual quantity of ITMOs used towards achievement of the NDC</t>
  </si>
  <si>
    <t>Do not mix GHG and non-GHG. A positive figure means your country transferred out more than it used in that year.</t>
  </si>
  <si>
    <t>Total quantitative corresponding adjustments used</t>
  </si>
  <si>
    <t>Derived: Net annual quantity of ITMOs, overall [cumulative, includes current year and previous years]</t>
  </si>
  <si>
    <t>Quantity for year n equals the quantity for year n-1 plus the net annual quantity of ITMOs in year n. Authorisations for other international mitigation purposes are not included.</t>
  </si>
  <si>
    <t>Annual quantity of mitigation outcomes authorized for use for other international mitigation purposes and entities authorized to use such mitigation outcomes</t>
  </si>
  <si>
    <t>Notes:</t>
  </si>
  <si>
    <t>1. Note that the AEF tables use t CO2 eq. so this file makes an automatic conversion to kt CO2 eq to match the rest of the calculations. For the table above, please insert data in tCO2</t>
  </si>
  <si>
    <t>Unit: kt CO2 eq.</t>
  </si>
  <si>
    <t>Annual quantity of ITMOs first transferred</t>
  </si>
  <si>
    <t>Annual quantity of ITMOs used towards achievement of own NDC</t>
  </si>
  <si>
    <t>Step 4: Calculating Corresponding Adjustments (CA)</t>
  </si>
  <si>
    <t>In this step, user can view the calculated corresponding adjustments and the resulting adjusted emissions balance. 
Users do not need to manually enter any information in this step, as all values are either automatically calculated by the tool or imported from previous steps.</t>
  </si>
  <si>
    <t>Calculating CA for NDC with Base Year (Method for CA: Averaging Approach)</t>
  </si>
  <si>
    <t>Year</t>
  </si>
  <si>
    <t xml:space="preserve">A. Year Count </t>
  </si>
  <si>
    <t>B. Net ITMO Transfers for each year</t>
  </si>
  <si>
    <t>C. Cumulated ITMO Transferred</t>
  </si>
  <si>
    <t>D. Corresponding Adjustment Made</t>
  </si>
  <si>
    <t>E. Gross Emissions</t>
  </si>
  <si>
    <t>F. Adjusted emission balance</t>
  </si>
  <si>
    <t>Calculating CA for NDC with BAU  Scenario (Method for CA: Averaging Approach)</t>
  </si>
  <si>
    <t>B. ITMO Transfers for each year</t>
  </si>
  <si>
    <t>Step 4: Methodology Selection for Corresponding Adjustments (CA)</t>
  </si>
  <si>
    <t>Select a calculation approach for applying corresponding adjustments from the dropdown, based on the NDC implementation period</t>
  </si>
  <si>
    <t>Refer to Instructions sheet for the description of different methodologes for corresponding adjustments</t>
  </si>
  <si>
    <t>Select calculation approach for CA</t>
  </si>
  <si>
    <t>Step 5: Tracking Progress</t>
  </si>
  <si>
    <t xml:space="preserve">This sheet assesses a Party’s progress toward achieving its NDC by comparing adjusted emissions balance with both the base year level and the NDC target level. </t>
  </si>
  <si>
    <t>Users do not need to manually enter any information in this step</t>
  </si>
  <si>
    <t>Assessment of achievement: NDC with Base Year</t>
  </si>
  <si>
    <t xml:space="preserve">NDC information </t>
  </si>
  <si>
    <t>Base Year level, ktCO2e</t>
  </si>
  <si>
    <t xml:space="preserve">NDC Target year </t>
  </si>
  <si>
    <t>NDC Target  level, ktCO2e</t>
  </si>
  <si>
    <t>Tracking progress</t>
  </si>
  <si>
    <t>Adjusted emissions balance, kt CO2e</t>
  </si>
  <si>
    <t xml:space="preserve">Intermediary progress: </t>
  </si>
  <si>
    <t>Progress made towards the NDC, as determined by comparing the most recent information for each selected indicator with the Base Year level</t>
  </si>
  <si>
    <t>% reduction from the base year level</t>
  </si>
  <si>
    <t>Below base year level?</t>
  </si>
  <si>
    <t xml:space="preserve">Final achievement of progress: </t>
  </si>
  <si>
    <t>Progress made towards the NDC, as determined by comparing the most recent information for each selected indicator with the target year level</t>
  </si>
  <si>
    <t>% reduction from the target level</t>
  </si>
  <si>
    <t>Below target level?</t>
  </si>
  <si>
    <t>Assessment of achievement: NDC with BAU scenario</t>
  </si>
  <si>
    <t>BAU level in Target Year, kt CO2e</t>
  </si>
  <si>
    <t>NDC Target  level, kt CO2e</t>
  </si>
  <si>
    <t>BAU scenario emissions, kt CO2e</t>
  </si>
  <si>
    <t>Progress made towards the NDC, as determined by comparing the most recent information for each selected indicator with the BAU scenario level. During the implementation period before the target year is reached, we track intermediary progress</t>
  </si>
  <si>
    <t>% reduction from the BAU level</t>
  </si>
  <si>
    <t>Below BAU level?</t>
  </si>
  <si>
    <t>Step 6: Results BTR</t>
  </si>
  <si>
    <t xml:space="preserve"> CTF Table 4 of the Biennial Transparency Report (BTR)</t>
  </si>
  <si>
    <r>
      <t xml:space="preserve">4. Structured summary: Tracking progress made in implementing and achieving the NDC under Article 4 of the Paris Agreement </t>
    </r>
    <r>
      <rPr>
        <b/>
        <i/>
        <vertAlign val="superscript"/>
        <sz val="14"/>
        <rFont val="Times New Roman"/>
        <family val="1"/>
      </rPr>
      <t>a</t>
    </r>
  </si>
  <si>
    <t>Unit, as
applicable</t>
  </si>
  <si>
    <t>Reference point(s), level(s), baseline(s), base year(s) or starting point(s), as appropriate (paras. 67 and 77(a)(i) of the MPGs)</t>
  </si>
  <si>
    <t>Implementation period of the NDC covering information for previous reporting years, as applicable, and the most recent year, including the end year or end of period 
(paras. 68 and 77(a)(ii–iii) of the MPGs)</t>
  </si>
  <si>
    <r>
      <t>Target
level</t>
    </r>
    <r>
      <rPr>
        <i/>
        <vertAlign val="superscript"/>
        <sz val="14"/>
        <rFont val="Times New Roman"/>
        <family val="1"/>
      </rPr>
      <t>b</t>
    </r>
  </si>
  <si>
    <t>Target
year or
period</t>
  </si>
  <si>
    <t>Progress made towards the NDC, as determined by comparing the most recent information for each selected indicator, including for the end year or end of period, with the reference point(s), level(s),
baseline(s), base year(s) or starting point(s) (paras. 69–70 of the MPGs)</t>
  </si>
  <si>
    <t xml:space="preserve">Indicator(s) selected to track progress of the NDC or portion of NDC under Article 4 of the Paris Agreement (paras. 65 and 77(a) of the MPGs): </t>
  </si>
  <si>
    <t>Reference point- BAU scenario</t>
  </si>
  <si>
    <t>Where applicable, total GHG emissions and removals consistent with the coverage of the NDC (para. 77(b) of the MPGs)</t>
  </si>
  <si>
    <t>Contribution from the LULUCF sector for each year of the target period or target year, if not included in the inventory time series of total net GHG emissions and removals, as applicable (para. 77(c) of the MPGs)</t>
  </si>
  <si>
    <t>Each Party that participates in cooperative approaches that involve the use of ITMOs towards an NDC under Article 4 of the Paris Agreement, or authorizes the use of mitigation outcomes for international mitigation purposes other than achievement of the NDC, shall provide (para. 77(d) of the MPGs):</t>
  </si>
  <si>
    <t xml:space="preserve">If applicable, an indicative multi-year emissions trajectory, trajectories or budget for its NDC implementation period (para. 7(a)(i), annex to decision 2/CMA.3) </t>
  </si>
  <si>
    <t>Not Applicable</t>
  </si>
  <si>
    <t xml:space="preserve">If applicable, multi-year emissions trajectory, trajectories or budget for its NDC implementation period that is consistent with the NDC (para. 7(b), annex to decision 2/CMA.3) </t>
  </si>
  <si>
    <t>Annual anthropogenic emissions by sources and removals by sinks covered by its NDC or, where applicable, from the emission or sink categories as identified by the host Party pursuant to paragraph 10 of annex to decision 2/CMA.3 (para. 23(a), annex to decision 2/CMA.3) (as part of para. 77 (d)(i) of the MPGs)</t>
  </si>
  <si>
    <t>Annual anthropogenic emissions by sources and removals by sinks covered by its NDC or, where applicable, from the portion of its NDC in accordance with paragraph 10, annex to decision 2/CMA.3 (para. 23(b), annex to decision 2/CMA.3)</t>
  </si>
  <si>
    <t>If applicable, annual level of the relevant non-GHG indicator that is being used by the Party to track progress towards the implementation and achievement of its NDC and was selected pursuant to paragraph 65, annex to decision 18/CMA.1 (para. 23(i), annex, decision 2/CMA.3)</t>
  </si>
  <si>
    <t>Annual quantity of ITMOs first transferred (para. 23(c), annex to decision 2/CMA.3) (para. 77(d)(ii) of the MPGs)</t>
  </si>
  <si>
    <t>Annual quantity of mitigation outcomes authorized for use for other international mitigation purposes and entities authorized to use such mitigation outcomes, as appropriate (para. 23(d), annex to decision 2/CMA.3) (para. 77(d)(ii) of the MPGs)</t>
  </si>
  <si>
    <t>Annual quantity of ITMOs used towards achievement of the NDC (para. 23(e), annex to decision 2/CMA.3) (para. 77(d)(ii) of the MPGs)</t>
  </si>
  <si>
    <t>Net annual quantity of ITMOs resulting from paras. 23(c)-(e), annex to decision 2/CMA.3 (para. 23(f), annex to decision 2/CMA.3)</t>
  </si>
  <si>
    <t>If applicable, the cumulative amount of ITMOs, divided by the number of elapsed years in the NDC implementation period (para. 7(a)(ii), annex to decision 2/CMA.3)</t>
  </si>
  <si>
    <t>Total quantitative corresponding adjustments used to calculate the emissions balance referred to in para. 23(k)(i), annex to decision 2/CMA.3, in accordance with the Party’s method for applying corresponding adjustments consistent with section III.B, annex to decision 2/CMA.3 (Application of corresponding adjustments) (para. 23(g), annex to decision 2/CMA.3)</t>
  </si>
  <si>
    <t>The cumulative information in respect of the annual information in para. 23(f), annex to decision 2/CMA.3, as applicable (para. 23(h), annex to decision 2/CMA.3)</t>
  </si>
  <si>
    <r>
      <rPr>
        <sz val="14"/>
        <color rgb="FF000000"/>
        <rFont val="Times New Roman"/>
        <family val="1"/>
      </rPr>
      <t>For metrics in tonnes of CO</t>
    </r>
    <r>
      <rPr>
        <vertAlign val="subscript"/>
        <sz val="14"/>
        <color rgb="FF000000"/>
        <rFont val="Times New Roman"/>
        <family val="1"/>
      </rPr>
      <t>2</t>
    </r>
    <r>
      <rPr>
        <sz val="14"/>
        <color rgb="FF000000"/>
        <rFont val="Times New Roman"/>
        <family val="1"/>
      </rPr>
      <t xml:space="preserve"> eq. or non-GHG, an annual emissions balance consistent with chapter III.B (Application of corresponding adjustment), annex, decision 2/CMA.3 (para. 23(k)(i), annex to decision 2/CMA.3) (as part of para. 77 (d)(ii) of the MPGs)</t>
    </r>
  </si>
  <si>
    <t xml:space="preserve">For metrics in non-GHG, for each non-GHG metric determined by participating Parties, annual adjustments resulting in an annual adjusted indicator, consistent with para. 9 of chapter III.B (Corresponding adjustments), annex to decision 2/CMA.3, and future guidance to be adopted by the CMA (para. 23(k)(ii), annex to decision 2/CMA.3) </t>
  </si>
  <si>
    <t>Any other information consistent with decisions adopted by the CMA on reporting under Article 6 (para. 77(d)(iii) of the MPGs)</t>
  </si>
  <si>
    <t>Assessment of the achievement of the Party’s NDC under Article 4 of the Paris Agreement (para. 70 of the MPGs):</t>
  </si>
  <si>
    <t>Restate the target of the Party’s NDC:</t>
  </si>
  <si>
    <t>Information for reference point(s), level(s), baseline(s), base year(s), or starting point(s):</t>
  </si>
  <si>
    <t>Final information for the indicator for the target year/period, including the application of the necessary corresponding adjustments consistent with chapter III, annex, decision -/CMA.3 (Corresponding adjustments) and consistent with future decisions from the CMA (para. 23(l), annex to decision -/CMA.3):</t>
  </si>
  <si>
    <t>Comparison:</t>
  </si>
  <si>
    <t>Achievement of NDC: {yes/no, explanation}</t>
  </si>
  <si>
    <r>
      <t>Notes</t>
    </r>
    <r>
      <rPr>
        <sz val="14"/>
        <color rgb="FF000000"/>
        <rFont val="Times New Roman"/>
        <family val="1"/>
      </rPr>
      <t>:</t>
    </r>
    <r>
      <rPr>
        <i/>
        <sz val="14"/>
        <color rgb="FF000000"/>
        <rFont val="Times New Roman"/>
        <family val="1"/>
      </rPr>
      <t xml:space="preserve"> </t>
    </r>
    <r>
      <rPr>
        <sz val="14"/>
        <color rgb="FF000000"/>
        <rFont val="Times New Roman"/>
        <family val="1"/>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selected indicator.</t>
    </r>
  </si>
  <si>
    <t>a    This table could be used for each NDC target in case Party’s NDC has multiple targets.</t>
  </si>
  <si>
    <t>b    Parties may provide information on conditional targets in a documentation box with references to the relevant page in their biennial transparency report.</t>
  </si>
  <si>
    <t>Internal calculations can go here.</t>
  </si>
  <si>
    <t>The tool was developed by UNEP and its UNEP Copenhagen Climate Centre. In case of technical questions or feedback, please contact unep-ccc@un.org</t>
  </si>
  <si>
    <r>
      <t xml:space="preserve">Note: </t>
    </r>
    <r>
      <rPr>
        <i/>
        <sz val="14"/>
        <rFont val="Roboto"/>
      </rPr>
      <t xml:space="preserve">for this step, please </t>
    </r>
    <r>
      <rPr>
        <b/>
        <i/>
        <sz val="14"/>
        <rFont val="Roboto"/>
      </rPr>
      <t>insert emissions data in ktCO2e</t>
    </r>
  </si>
  <si>
    <r>
      <t xml:space="preserve">Note: </t>
    </r>
    <r>
      <rPr>
        <i/>
        <sz val="14"/>
        <rFont val="Roboto"/>
      </rPr>
      <t xml:space="preserve">for this step, please </t>
    </r>
    <r>
      <rPr>
        <b/>
        <i/>
        <sz val="14"/>
        <rFont val="Roboto"/>
      </rPr>
      <t>insert emissions data in tCO2e (</t>
    </r>
    <r>
      <rPr>
        <b/>
        <i/>
        <sz val="14"/>
        <color rgb="FFC00000"/>
        <rFont val="Roboto"/>
      </rPr>
      <t>not ktCO2e</t>
    </r>
    <r>
      <rPr>
        <b/>
        <i/>
        <sz val="14"/>
        <rFont val="Roboto"/>
      </rPr>
      <t>)</t>
    </r>
  </si>
  <si>
    <t>Note: all values are in ktCO2e</t>
  </si>
  <si>
    <r>
      <t xml:space="preserve">Users do not need to manually enter any information in this step. </t>
    </r>
    <r>
      <rPr>
        <b/>
        <i/>
        <sz val="11"/>
        <color theme="1"/>
        <rFont val="Roboto"/>
      </rPr>
      <t>Note: all emissions values are expressed in ktCO2e</t>
    </r>
  </si>
  <si>
    <t>The first version of the tool is designed specifically for countries that have NDCs with quantified GHG emissions reduction targets. The tool only supports NDCs that include: GHG emissions % reduction targets, absolute emission reduction target,(economy‑wide or sector‑specific), base‑year or BAU scenario reference points, single‑year quantified targets. 
It does not apply in cases where a country’s NDC uses other types of targets: non‑GHG targets (e.g. renewable energy shares, forest cover, or adaptation‑focused targets), GHG intensity targets (e.g., emissions per unit of GDP), policies and measures‑based NDCs.  Currently, only averaging method for corresponding adjustments is considered in the tool, trajectory method will be added in the future versions. 
Future updates of the tool may be designed to cover additional NDC target types.
This tool would not suggest what type of Article 6 activities a country should select, for such an analysis the users can use GACMO tool to develop Marginal Abatement Cost Curve (MACC).  
The tool reflects UNEP-CCC's interpretation of the structured summary reporting requirements set out in Table 4 of Decision 5/CMA.3. Reporting Parties are encouraged to review and validate the resulting information as part of their BTR reporting process.</t>
  </si>
  <si>
    <t>© 2026 United Nations Environment Programme (UNEP) and UNEP Copenhagen Climate Centre (UNEP-CCC).  
This publication may be reproduced in whole or in part and in any form for educational or non-profit services without special permission from the copyright holders, provided acknowledgement of the source is made. UNEP and UNEP-CCC would appreciate receiving a copy of any publication that uses this publication as a source. No use of this publication may be made for resale or any other commercial purpose whatsoever, without prior permission in writing from UNEP. 
This publication was developed by the UNEP Copenhagen Climate Centre.
UNEP-CCC is supported by UNOPS.</t>
  </si>
  <si>
    <r>
      <t xml:space="preserve">The objective of the tool is to provide a quantitative, step‑by‑step approach for integrating NDC progress tracking with Article 6-adjusted emissions balances and corresponding adjustment calculations. The tool creates clear linkages between national GHG inventories, NDC implementation and achievement, and ITMO transactions, enabling countries to make informed decisions for NDC implementation and their participation in Article 6 mechanisms.
More specifically, the tool helps countries:
• Organize and enter all necessary NDC, GHG inventory, and Article 6 data in a structured way
• Calculate target‑year emissions, corresponding adjustments, adjusted emissions balances
• Assess progress toward NDC achievement over time by comparing adjusted emissions to the base‑year level and target‑year level, it shows whether a country is on track to meet its NDC. 
• Produce the official reporting table for the Biennial Transparency Report (CTF Table 4). 
• Monitor NDC implementation progress in both countries that either have not yet engaged in Article 6 transactions or do not currently plan to do so. 
• To make assessments in two modes:  i) Ex ante mode is a forward-looking scenario analysis that uses projected emissions and planned Article 6 transactions to assess future NDC achievement ii) Ex post mode uses historical inventory data and actual Article 6 transactions to track and report progress towards the NDC based on observed results.
The final output is a ready‑to‑use structured summary that meets UNFCCC reporting requirements. 
</t>
    </r>
    <r>
      <rPr>
        <b/>
        <sz val="13"/>
        <rFont val="Calibri"/>
        <family val="2"/>
        <scheme val="minor"/>
      </rPr>
      <t>The document is currently locked for editing. However, if a user would like to access an editable version to make changes or review the underlying formulas in the Excel file, they can unlock it using the password specified in the User Manual (page 20).</t>
    </r>
  </si>
  <si>
    <r>
      <t xml:space="preserve">In the ex-post mode, Step 2 requires users to enter their national GHG inventory data for NDC implementation period, up to the most recent inventory year. 
For each sector listed, input the emissions values corresponding to the inventory years. Only fill in the sectors and gases that are included in your NDC. If your NDC is not economy‑wide, leave the cells for excluded sectors blank.  
These entries form the historical emissions trajectory that will be used to assess progress toward the NDC target. </t>
    </r>
    <r>
      <rPr>
        <b/>
        <sz val="14"/>
        <rFont val="Calibri"/>
        <family val="2"/>
        <scheme val="minor"/>
      </rPr>
      <t xml:space="preserve">In most cases, these data should be sourced from the official national GHG inventory. However, some countries apply accounting approaches in their NDCs that differ from those used in the national GHG inventory. In such cases, the emissions data reported in Step 2 should be consistent with the NDC accounting approach.
</t>
    </r>
    <r>
      <rPr>
        <sz val="14"/>
        <rFont val="Calibri"/>
        <family val="2"/>
        <scheme val="minor"/>
      </rPr>
      <t xml:space="preserve">
Users can use CTF Table 6 from your BTR submission or CRT Table 10 from Inventory submission summarizing GHG emissions trends for entering historical emissions data into this section.
In the Ex ante mode, Step 2 is used to enter emissions projections (with the scope and coverage as defined in NDC).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</si>
</sst>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75" x14ac:knownFonts="1">
    <font>
      <sz val="11"/>
      <color theme="1"/>
      <name val="Calibri"/>
      <family val="2"/>
      <scheme val="minor"/>
    </font>
    <font>
      <i/>
      <sz val="11"/>
      <color theme="1"/>
      <name val="Calibri"/>
      <family val="2"/>
      <scheme val="minor"/>
    </font>
    <font>
      <b/>
      <sz val="20"/>
      <name val="Calibri"/>
      <family val="2"/>
    </font>
    <font>
      <sz val="11"/>
      <color theme="1"/>
      <name val="Roboto"/>
    </font>
    <font>
      <b/>
      <sz val="11"/>
      <color theme="1"/>
      <name val="Roboto"/>
    </font>
    <font>
      <i/>
      <sz val="9"/>
      <color theme="1"/>
      <name val="Roboto"/>
    </font>
    <font>
      <b/>
      <sz val="20"/>
      <color theme="1"/>
      <name val="Calibri"/>
      <family val="2"/>
      <scheme val="minor"/>
    </font>
    <font>
      <b/>
      <u/>
      <sz val="20"/>
      <name val="Roboto"/>
    </font>
    <font>
      <b/>
      <i/>
      <sz val="11"/>
      <color theme="5"/>
      <name val="Roboto"/>
    </font>
    <font>
      <sz val="11"/>
      <color theme="1"/>
      <name val="Calibri"/>
      <family val="2"/>
      <scheme val="minor"/>
    </font>
    <font>
      <b/>
      <sz val="9"/>
      <name val="Times New Roman"/>
      <family val="1"/>
    </font>
    <font>
      <b/>
      <sz val="12"/>
      <color theme="1"/>
      <name val="Times New Roman"/>
      <family val="1"/>
    </font>
    <font>
      <sz val="9"/>
      <color theme="1"/>
      <name val="Times New Roman"/>
      <family val="1"/>
    </font>
    <font>
      <b/>
      <sz val="9"/>
      <color theme="1"/>
      <name val="Times New Roman"/>
      <family val="1"/>
    </font>
    <font>
      <sz val="9"/>
      <color rgb="FF000000"/>
      <name val="Times New Roman"/>
      <family val="1"/>
    </font>
    <font>
      <u/>
      <sz val="10"/>
      <color theme="10"/>
      <name val="Times New Roman"/>
      <family val="1"/>
    </font>
    <font>
      <b/>
      <sz val="14"/>
      <color theme="1"/>
      <name val="Calibri"/>
      <family val="2"/>
      <scheme val="minor"/>
    </font>
    <font>
      <sz val="16"/>
      <color theme="1"/>
      <name val="Calibri"/>
      <family val="2"/>
      <scheme val="minor"/>
    </font>
    <font>
      <sz val="12"/>
      <color theme="1"/>
      <name val="Calibri"/>
      <family val="2"/>
      <scheme val="minor"/>
    </font>
    <font>
      <i/>
      <sz val="14"/>
      <color theme="1"/>
      <name val="Calibri"/>
      <family val="2"/>
      <scheme val="minor"/>
    </font>
    <font>
      <sz val="14"/>
      <color theme="1"/>
      <name val="Calibri"/>
      <family val="2"/>
      <scheme val="minor"/>
    </font>
    <font>
      <b/>
      <sz val="16"/>
      <color theme="1"/>
      <name val="Calibri"/>
      <family val="2"/>
      <scheme val="minor"/>
    </font>
    <font>
      <sz val="13"/>
      <name val="Calibri"/>
      <family val="2"/>
      <scheme val="minor"/>
    </font>
    <font>
      <b/>
      <sz val="20"/>
      <name val="Roboto"/>
    </font>
    <font>
      <b/>
      <sz val="14"/>
      <color theme="1"/>
      <name val="Times New Roman"/>
      <family val="1"/>
    </font>
    <font>
      <b/>
      <i/>
      <vertAlign val="superscript"/>
      <sz val="14"/>
      <name val="Times New Roman"/>
      <family val="1"/>
    </font>
    <font>
      <sz val="14"/>
      <color rgb="FFFF0000"/>
      <name val="Times New Roman"/>
      <family val="1"/>
    </font>
    <font>
      <u/>
      <sz val="14"/>
      <color theme="10"/>
      <name val="Times New Roman"/>
      <family val="1"/>
    </font>
    <font>
      <i/>
      <sz val="14"/>
      <color theme="1"/>
      <name val="Times New Roman"/>
      <family val="1"/>
    </font>
    <font>
      <i/>
      <vertAlign val="superscript"/>
      <sz val="14"/>
      <name val="Times New Roman"/>
      <family val="1"/>
    </font>
    <font>
      <sz val="14"/>
      <color theme="1"/>
      <name val="Times New Roman"/>
      <family val="1"/>
    </font>
    <font>
      <sz val="14"/>
      <color theme="0" tint="-0.499984740745262"/>
      <name val="Times New Roman"/>
      <family val="1"/>
    </font>
    <font>
      <i/>
      <sz val="14"/>
      <color theme="0" tint="-0.499984740745262"/>
      <name val="Times New Roman"/>
      <family val="1"/>
    </font>
    <font>
      <b/>
      <sz val="14"/>
      <color rgb="FF000000"/>
      <name val="Times New Roman"/>
      <family val="1"/>
    </font>
    <font>
      <i/>
      <sz val="14"/>
      <color rgb="FF000000"/>
      <name val="Times New Roman"/>
      <family val="1"/>
    </font>
    <font>
      <sz val="14"/>
      <color rgb="FF000000"/>
      <name val="Times New Roman"/>
      <family val="1"/>
    </font>
    <font>
      <b/>
      <sz val="22"/>
      <color theme="1"/>
      <name val="Calibri"/>
      <family val="2"/>
      <scheme val="minor"/>
    </font>
    <font>
      <sz val="14"/>
      <color theme="4"/>
      <name val="Calibri"/>
      <family val="2"/>
      <scheme val="minor"/>
    </font>
    <font>
      <b/>
      <i/>
      <sz val="11"/>
      <name val="Roboto"/>
    </font>
    <font>
      <b/>
      <i/>
      <sz val="11"/>
      <color theme="1"/>
      <name val="Roboto"/>
    </font>
    <font>
      <b/>
      <sz val="11"/>
      <color theme="0"/>
      <name val="Calibri"/>
      <family val="2"/>
      <scheme val="minor"/>
    </font>
    <font>
      <i/>
      <sz val="11"/>
      <color rgb="FFFF0000"/>
      <name val="Calibri"/>
      <family val="2"/>
      <scheme val="minor"/>
    </font>
    <font>
      <vertAlign val="subscript"/>
      <sz val="14"/>
      <color rgb="FF000000"/>
      <name val="Times New Roman"/>
      <family val="1"/>
    </font>
    <font>
      <b/>
      <sz val="20"/>
      <color rgb="FFFF0000"/>
      <name val="Calibri"/>
      <family val="2"/>
      <scheme val="minor"/>
    </font>
    <font>
      <b/>
      <i/>
      <sz val="24"/>
      <color rgb="FFFF0000"/>
      <name val="Roboto"/>
    </font>
    <font>
      <i/>
      <sz val="16"/>
      <color rgb="FFFF0000"/>
      <name val="Roboto"/>
    </font>
    <font>
      <sz val="14"/>
      <color theme="1"/>
      <name val="Roboto"/>
    </font>
    <font>
      <i/>
      <sz val="11"/>
      <name val="Roboto"/>
    </font>
    <font>
      <sz val="12"/>
      <name val="Roboto"/>
    </font>
    <font>
      <sz val="12"/>
      <color theme="1"/>
      <name val="Roboto"/>
    </font>
    <font>
      <i/>
      <sz val="10"/>
      <name val="Roboto"/>
    </font>
    <font>
      <b/>
      <sz val="20"/>
      <color rgb="FFFF0000"/>
      <name val="Roboto"/>
    </font>
    <font>
      <i/>
      <sz val="11"/>
      <color theme="1"/>
      <name val="Roboto"/>
    </font>
    <font>
      <sz val="13"/>
      <color theme="1"/>
      <name val="Roboto"/>
    </font>
    <font>
      <sz val="14"/>
      <name val="Roboto"/>
    </font>
    <font>
      <sz val="11"/>
      <color theme="5"/>
      <name val="Roboto"/>
    </font>
    <font>
      <b/>
      <sz val="12"/>
      <name val="Roboto"/>
    </font>
    <font>
      <sz val="13"/>
      <name val="Roboto"/>
    </font>
    <font>
      <sz val="28"/>
      <color theme="1"/>
      <name val="Roboto"/>
    </font>
    <font>
      <sz val="14"/>
      <color rgb="FFFF0000"/>
      <name val="Roboto"/>
    </font>
    <font>
      <i/>
      <sz val="14"/>
      <color theme="1"/>
      <name val="Roboto"/>
    </font>
    <font>
      <sz val="13"/>
      <color rgb="FF000000"/>
      <name val="Roboto"/>
    </font>
    <font>
      <i/>
      <sz val="13"/>
      <color theme="1"/>
      <name val="Roboto"/>
    </font>
    <font>
      <b/>
      <sz val="13"/>
      <name val="Roboto"/>
    </font>
    <font>
      <b/>
      <sz val="13"/>
      <color theme="1"/>
      <name val="Roboto"/>
    </font>
    <font>
      <b/>
      <sz val="20"/>
      <color theme="1"/>
      <name val="Roboto"/>
    </font>
    <font>
      <i/>
      <sz val="12"/>
      <color theme="1"/>
      <name val="Roboto"/>
    </font>
    <font>
      <b/>
      <i/>
      <sz val="18"/>
      <name val="Roboto"/>
    </font>
    <font>
      <b/>
      <sz val="22"/>
      <name val="Calibri"/>
      <family val="2"/>
      <scheme val="minor"/>
    </font>
    <font>
      <sz val="14"/>
      <name val="Calibri"/>
      <family val="2"/>
      <scheme val="minor"/>
    </font>
    <font>
      <b/>
      <sz val="14"/>
      <name val="Calibri"/>
      <family val="2"/>
      <scheme val="minor"/>
    </font>
    <font>
      <b/>
      <i/>
      <sz val="14"/>
      <name val="Roboto"/>
    </font>
    <font>
      <i/>
      <sz val="14"/>
      <name val="Roboto"/>
    </font>
    <font>
      <b/>
      <i/>
      <sz val="14"/>
      <color rgb="FFC00000"/>
      <name val="Roboto"/>
    </font>
    <font>
      <b/>
      <sz val="13"/>
      <name val="Calibri"/>
      <family val="2"/>
      <scheme val="minor"/>
    </font>
  </fonts>
  <fills count="18">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27"/>
        <bgColor indexed="64"/>
      </patternFill>
    </fill>
    <fill>
      <patternFill patternType="solid">
        <fgColor theme="6" tint="0.79998168889431442"/>
        <bgColor indexed="64"/>
      </patternFill>
    </fill>
    <fill>
      <patternFill patternType="solid">
        <fgColor theme="0" tint="-0.14999847407452621"/>
        <bgColor rgb="FF000000"/>
      </patternFill>
    </fill>
    <fill>
      <patternFill patternType="solid">
        <fgColor rgb="FFCCFFFF"/>
        <bgColor rgb="FFCCFFFF"/>
      </patternFill>
    </fill>
    <fill>
      <patternFill patternType="solid">
        <fgColor rgb="FF00B0F0"/>
        <bgColor indexed="64"/>
      </patternFill>
    </fill>
    <fill>
      <patternFill patternType="solid">
        <fgColor theme="0" tint="-4.9989318521683403E-2"/>
        <bgColor rgb="FF000000"/>
      </patternFill>
    </fill>
    <fill>
      <patternFill patternType="solid">
        <fgColor theme="1"/>
        <bgColor theme="1"/>
      </patternFill>
    </fill>
    <fill>
      <patternFill patternType="solid">
        <fgColor theme="6"/>
        <bgColor indexed="64"/>
      </patternFill>
    </fill>
    <fill>
      <patternFill patternType="solid">
        <fgColor rgb="FFD9D9D9"/>
        <bgColor rgb="FF000000"/>
      </patternFill>
    </fill>
    <fill>
      <patternFill patternType="solid">
        <fgColor rgb="FF00B0F0"/>
        <bgColor rgb="FF000000"/>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thin">
        <color theme="1"/>
      </top>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diagonal/>
    </border>
    <border>
      <left style="thin">
        <color rgb="FF000000"/>
      </left>
      <right style="medium">
        <color indexed="64"/>
      </right>
      <top style="thin">
        <color rgb="FF000000"/>
      </top>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medium">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medium">
        <color indexed="64"/>
      </left>
      <right/>
      <top style="thin">
        <color rgb="FF000000"/>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rgb="FF000000"/>
      </left>
      <right style="thin">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indexed="64"/>
      </right>
      <top style="thin">
        <color indexed="64"/>
      </top>
      <bottom style="thin">
        <color indexed="64"/>
      </bottom>
      <diagonal/>
    </border>
  </borders>
  <cellStyleXfs count="10">
    <xf numFmtId="0" fontId="0" fillId="0" borderId="0"/>
    <xf numFmtId="9" fontId="9" fillId="0" borderId="0" applyFont="0" applyFill="0" applyBorder="0" applyAlignment="0" applyProtection="0"/>
    <xf numFmtId="0" fontId="10" fillId="8" borderId="3">
      <alignment horizontal="right" vertical="center"/>
    </xf>
    <xf numFmtId="0" fontId="11" fillId="0" borderId="0"/>
    <xf numFmtId="0" fontId="14" fillId="0" borderId="11"/>
    <xf numFmtId="0" fontId="15" fillId="0" borderId="0"/>
    <xf numFmtId="0" fontId="12" fillId="0" borderId="7"/>
    <xf numFmtId="0" fontId="13" fillId="11" borderId="4"/>
    <xf numFmtId="0" fontId="12" fillId="0" borderId="12"/>
    <xf numFmtId="43" fontId="9" fillId="0" borderId="0" applyFont="0" applyFill="0" applyBorder="0" applyAlignment="0" applyProtection="0"/>
  </cellStyleXfs>
  <cellXfs count="291">
    <xf numFmtId="0" fontId="0" fillId="0" borderId="0" xfId="0"/>
    <xf numFmtId="0" fontId="0" fillId="0" borderId="0" xfId="0" applyAlignment="1">
      <alignment wrapText="1"/>
    </xf>
    <xf numFmtId="0" fontId="0" fillId="2" borderId="0" xfId="0" applyFill="1"/>
    <xf numFmtId="0" fontId="0" fillId="5" borderId="0" xfId="0" applyFill="1"/>
    <xf numFmtId="0" fontId="37" fillId="5" borderId="0" xfId="0" applyFont="1" applyFill="1"/>
    <xf numFmtId="0" fontId="20" fillId="2" borderId="0" xfId="0" applyFont="1" applyFill="1" applyAlignment="1">
      <alignment horizontal="center" wrapText="1"/>
    </xf>
    <xf numFmtId="0" fontId="40" fillId="14" borderId="28" xfId="0" applyFont="1" applyFill="1" applyBorder="1" applyAlignment="1">
      <alignment vertical="center" wrapText="1"/>
    </xf>
    <xf numFmtId="0" fontId="0" fillId="9" borderId="0" xfId="0" applyFill="1" applyAlignment="1">
      <alignment horizontal="center" vertical="center"/>
    </xf>
    <xf numFmtId="0" fontId="40" fillId="14" borderId="28" xfId="0" applyFont="1" applyFill="1" applyBorder="1" applyAlignment="1">
      <alignment horizontal="center" vertical="center" wrapText="1"/>
    </xf>
    <xf numFmtId="0" fontId="0" fillId="9" borderId="0" xfId="0" applyFill="1" applyAlignment="1">
      <alignment horizontal="center" vertical="center" wrapText="1"/>
    </xf>
    <xf numFmtId="0" fontId="0" fillId="2" borderId="0" xfId="0" applyFill="1" applyProtection="1">
      <protection hidden="1"/>
    </xf>
    <xf numFmtId="0" fontId="1" fillId="2" borderId="0" xfId="0" applyFont="1" applyFill="1" applyAlignment="1" applyProtection="1">
      <alignment horizontal="center" vertical="center" wrapText="1"/>
      <protection hidden="1"/>
    </xf>
    <xf numFmtId="0" fontId="0" fillId="2" borderId="0" xfId="0" applyFill="1" applyAlignment="1" applyProtection="1">
      <alignment vertical="center"/>
      <protection hidden="1"/>
    </xf>
    <xf numFmtId="0" fontId="20" fillId="2" borderId="0" xfId="0" applyFont="1" applyFill="1" applyProtection="1">
      <protection hidden="1"/>
    </xf>
    <xf numFmtId="0" fontId="24" fillId="2" borderId="0" xfId="3" applyFont="1" applyFill="1" applyAlignment="1" applyProtection="1">
      <alignment horizontal="left"/>
      <protection hidden="1"/>
    </xf>
    <xf numFmtId="0" fontId="24" fillId="13" borderId="0" xfId="3" applyFont="1" applyFill="1" applyAlignment="1" applyProtection="1">
      <alignment horizontal="left"/>
      <protection hidden="1"/>
    </xf>
    <xf numFmtId="0" fontId="26" fillId="2" borderId="0" xfId="0" applyFont="1" applyFill="1" applyProtection="1">
      <protection hidden="1"/>
    </xf>
    <xf numFmtId="0" fontId="24" fillId="13" borderId="0" xfId="3" applyFont="1" applyFill="1" applyProtection="1">
      <protection hidden="1"/>
    </xf>
    <xf numFmtId="0" fontId="27" fillId="13" borderId="0" xfId="5" applyFont="1" applyFill="1" applyAlignment="1" applyProtection="1">
      <alignment horizontal="left"/>
      <protection hidden="1"/>
    </xf>
    <xf numFmtId="0" fontId="26" fillId="13" borderId="0" xfId="5" applyFont="1" applyFill="1" applyAlignment="1" applyProtection="1">
      <alignment horizontal="left"/>
      <protection hidden="1"/>
    </xf>
    <xf numFmtId="0" fontId="26" fillId="13" borderId="0" xfId="5" applyFont="1" applyFill="1" applyAlignment="1" applyProtection="1">
      <alignment horizontal="left" wrapText="1"/>
      <protection hidden="1"/>
    </xf>
    <xf numFmtId="0" fontId="24" fillId="13" borderId="0" xfId="3" applyFont="1" applyFill="1" applyAlignment="1" applyProtection="1">
      <alignment horizontal="left" wrapText="1"/>
      <protection hidden="1"/>
    </xf>
    <xf numFmtId="0" fontId="24" fillId="10" borderId="30" xfId="0" applyFont="1" applyFill="1" applyBorder="1" applyAlignment="1" applyProtection="1">
      <alignment vertical="center" wrapText="1"/>
      <protection hidden="1"/>
    </xf>
    <xf numFmtId="0" fontId="28" fillId="10" borderId="31" xfId="0" applyFont="1" applyFill="1" applyBorder="1" applyAlignment="1" applyProtection="1">
      <alignment horizontal="center" vertical="center" wrapText="1"/>
      <protection hidden="1"/>
    </xf>
    <xf numFmtId="0" fontId="28" fillId="10" borderId="32" xfId="0" applyFont="1" applyFill="1" applyBorder="1" applyAlignment="1" applyProtection="1">
      <alignment horizontal="center" vertical="center" wrapText="1"/>
      <protection hidden="1"/>
    </xf>
    <xf numFmtId="0" fontId="28" fillId="10" borderId="26" xfId="0" applyFont="1" applyFill="1" applyBorder="1" applyAlignment="1" applyProtection="1">
      <alignment horizontal="center" vertical="center" wrapText="1"/>
      <protection hidden="1"/>
    </xf>
    <xf numFmtId="0" fontId="28" fillId="10" borderId="33" xfId="0" applyFont="1" applyFill="1" applyBorder="1" applyAlignment="1" applyProtection="1">
      <alignment horizontal="center" vertical="center" wrapText="1"/>
      <protection hidden="1"/>
    </xf>
    <xf numFmtId="0" fontId="24" fillId="10" borderId="35" xfId="0" applyFont="1" applyFill="1" applyBorder="1" applyAlignment="1" applyProtection="1">
      <alignment vertical="center" wrapText="1"/>
      <protection hidden="1"/>
    </xf>
    <xf numFmtId="0" fontId="24" fillId="10" borderId="5" xfId="0" applyFont="1" applyFill="1" applyBorder="1" applyAlignment="1" applyProtection="1">
      <alignment horizontal="center" vertical="center" wrapText="1"/>
      <protection hidden="1"/>
    </xf>
    <xf numFmtId="0" fontId="24" fillId="10" borderId="45" xfId="0" applyFont="1" applyFill="1" applyBorder="1" applyAlignment="1" applyProtection="1">
      <alignment horizontal="center" vertical="center" wrapText="1"/>
      <protection hidden="1"/>
    </xf>
    <xf numFmtId="0" fontId="24" fillId="10" borderId="18" xfId="0" applyFont="1" applyFill="1" applyBorder="1" applyAlignment="1" applyProtection="1">
      <alignment horizontal="center" vertical="center" wrapText="1"/>
      <protection hidden="1"/>
    </xf>
    <xf numFmtId="0" fontId="24" fillId="10" borderId="19" xfId="0" applyFont="1" applyFill="1" applyBorder="1" applyAlignment="1" applyProtection="1">
      <alignment horizontal="center" vertical="center" wrapText="1"/>
      <protection hidden="1"/>
    </xf>
    <xf numFmtId="0" fontId="24" fillId="10" borderId="20" xfId="0" applyFont="1" applyFill="1" applyBorder="1" applyAlignment="1" applyProtection="1">
      <alignment horizontal="center" vertical="center" wrapText="1"/>
      <protection hidden="1"/>
    </xf>
    <xf numFmtId="0" fontId="24" fillId="10" borderId="2" xfId="0" applyFont="1" applyFill="1" applyBorder="1" applyAlignment="1" applyProtection="1">
      <alignment vertical="center" wrapText="1"/>
      <protection hidden="1"/>
    </xf>
    <xf numFmtId="0" fontId="24" fillId="10" borderId="6" xfId="0" applyFont="1" applyFill="1" applyBorder="1" applyAlignment="1" applyProtection="1">
      <alignment horizontal="center" vertical="center" wrapText="1"/>
      <protection hidden="1"/>
    </xf>
    <xf numFmtId="0" fontId="28" fillId="10" borderId="37" xfId="0" applyFont="1" applyFill="1" applyBorder="1" applyAlignment="1" applyProtection="1">
      <alignment horizontal="left" vertical="center" wrapText="1"/>
      <protection hidden="1"/>
    </xf>
    <xf numFmtId="0" fontId="24" fillId="10" borderId="8" xfId="0" applyFont="1" applyFill="1" applyBorder="1" applyAlignment="1" applyProtection="1">
      <alignment horizontal="left" vertical="top" wrapText="1"/>
      <protection hidden="1"/>
    </xf>
    <xf numFmtId="0" fontId="24" fillId="10" borderId="8" xfId="0" applyFont="1" applyFill="1" applyBorder="1" applyAlignment="1" applyProtection="1">
      <alignment horizontal="center" vertical="center" wrapText="1"/>
      <protection hidden="1"/>
    </xf>
    <xf numFmtId="0" fontId="24" fillId="10" borderId="38" xfId="0" applyFont="1" applyFill="1" applyBorder="1" applyAlignment="1" applyProtection="1">
      <alignment horizontal="center" vertical="center" wrapText="1"/>
      <protection hidden="1"/>
    </xf>
    <xf numFmtId="0" fontId="30" fillId="4" borderId="37" xfId="0" applyFont="1" applyFill="1" applyBorder="1" applyAlignment="1" applyProtection="1">
      <alignment horizontal="left" vertical="center"/>
      <protection hidden="1"/>
    </xf>
    <xf numFmtId="0" fontId="30" fillId="4" borderId="9" xfId="0" applyFont="1" applyFill="1" applyBorder="1" applyAlignment="1" applyProtection="1">
      <alignment horizontal="center" vertical="center" wrapText="1"/>
      <protection hidden="1"/>
    </xf>
    <xf numFmtId="4" fontId="30" fillId="4" borderId="10" xfId="0" applyNumberFormat="1" applyFont="1" applyFill="1" applyBorder="1" applyAlignment="1" applyProtection="1">
      <alignment horizontal="right" vertical="center" wrapText="1"/>
      <protection hidden="1"/>
    </xf>
    <xf numFmtId="4" fontId="30" fillId="4" borderId="46" xfId="0" applyNumberFormat="1" applyFont="1" applyFill="1" applyBorder="1" applyAlignment="1" applyProtection="1">
      <alignment horizontal="right" vertical="center" wrapText="1"/>
      <protection hidden="1"/>
    </xf>
    <xf numFmtId="0" fontId="30" fillId="4" borderId="10" xfId="0" applyFont="1" applyFill="1" applyBorder="1" applyAlignment="1" applyProtection="1">
      <alignment horizontal="center" vertical="center" wrapText="1"/>
      <protection hidden="1"/>
    </xf>
    <xf numFmtId="0" fontId="30" fillId="4" borderId="39" xfId="0" applyFont="1" applyFill="1" applyBorder="1" applyAlignment="1" applyProtection="1">
      <alignment horizontal="left" vertical="center" wrapText="1"/>
      <protection hidden="1"/>
    </xf>
    <xf numFmtId="0" fontId="30" fillId="0" borderId="56" xfId="0" applyFont="1" applyBorder="1" applyAlignment="1" applyProtection="1">
      <alignment vertical="center" wrapText="1"/>
      <protection hidden="1"/>
    </xf>
    <xf numFmtId="0" fontId="30" fillId="10" borderId="10" xfId="0" applyFont="1" applyFill="1" applyBorder="1" applyAlignment="1" applyProtection="1">
      <alignment horizontal="center" vertical="center" wrapText="1"/>
      <protection hidden="1"/>
    </xf>
    <xf numFmtId="0" fontId="30" fillId="0" borderId="57" xfId="0" applyFont="1" applyBorder="1" applyAlignment="1" applyProtection="1">
      <alignment vertical="center" wrapText="1"/>
      <protection hidden="1"/>
    </xf>
    <xf numFmtId="0" fontId="30" fillId="4" borderId="1" xfId="0" applyFont="1" applyFill="1" applyBorder="1" applyAlignment="1" applyProtection="1">
      <alignment horizontal="center" vertical="center" wrapText="1"/>
      <protection hidden="1"/>
    </xf>
    <xf numFmtId="0" fontId="30" fillId="10" borderId="1" xfId="0" applyFont="1" applyFill="1" applyBorder="1" applyAlignment="1" applyProtection="1">
      <alignment horizontal="center" vertical="center" wrapText="1"/>
      <protection hidden="1"/>
    </xf>
    <xf numFmtId="4" fontId="30" fillId="4" borderId="1" xfId="0" applyNumberFormat="1" applyFont="1" applyFill="1" applyBorder="1" applyAlignment="1" applyProtection="1">
      <alignment horizontal="right" vertical="center" wrapText="1"/>
      <protection hidden="1"/>
    </xf>
    <xf numFmtId="0" fontId="30" fillId="10" borderId="35" xfId="0" applyFont="1" applyFill="1" applyBorder="1" applyAlignment="1" applyProtection="1">
      <alignment vertical="center" wrapText="1"/>
      <protection hidden="1"/>
    </xf>
    <xf numFmtId="0" fontId="30" fillId="7" borderId="5" xfId="0" applyFont="1" applyFill="1" applyBorder="1" applyAlignment="1" applyProtection="1">
      <alignment horizontal="center" vertical="center" wrapText="1"/>
      <protection hidden="1"/>
    </xf>
    <xf numFmtId="0" fontId="28" fillId="10" borderId="5" xfId="0" applyFont="1" applyFill="1" applyBorder="1" applyAlignment="1" applyProtection="1">
      <alignment horizontal="left" vertical="top" wrapText="1"/>
      <protection hidden="1"/>
    </xf>
    <xf numFmtId="4" fontId="32" fillId="10" borderId="5" xfId="0" applyNumberFormat="1" applyFont="1" applyFill="1" applyBorder="1" applyAlignment="1" applyProtection="1">
      <alignment horizontal="left" vertical="center" wrapText="1"/>
      <protection hidden="1"/>
    </xf>
    <xf numFmtId="4" fontId="32" fillId="10" borderId="45" xfId="0" applyNumberFormat="1" applyFont="1" applyFill="1" applyBorder="1" applyAlignment="1" applyProtection="1">
      <alignment horizontal="left" vertical="center" wrapText="1"/>
      <protection hidden="1"/>
    </xf>
    <xf numFmtId="4" fontId="32" fillId="10" borderId="2" xfId="0" applyNumberFormat="1" applyFont="1" applyFill="1" applyBorder="1" applyAlignment="1" applyProtection="1">
      <alignment horizontal="left" vertical="center" wrapText="1"/>
      <protection hidden="1"/>
    </xf>
    <xf numFmtId="0" fontId="30" fillId="0" borderId="37" xfId="0" applyFont="1" applyBorder="1" applyAlignment="1" applyProtection="1">
      <alignment horizontal="left" vertical="center" wrapText="1" indent="1"/>
      <protection hidden="1"/>
    </xf>
    <xf numFmtId="2" fontId="30" fillId="7" borderId="9" xfId="0" applyNumberFormat="1" applyFont="1" applyFill="1" applyBorder="1" applyAlignment="1" applyProtection="1">
      <alignment horizontal="center" vertical="center" wrapText="1"/>
      <protection hidden="1"/>
    </xf>
    <xf numFmtId="2" fontId="30" fillId="0" borderId="9" xfId="0" applyNumberFormat="1" applyFont="1" applyBorder="1" applyAlignment="1" applyProtection="1">
      <alignment horizontal="right" vertical="top" wrapText="1"/>
      <protection hidden="1"/>
    </xf>
    <xf numFmtId="4" fontId="30" fillId="4" borderId="9" xfId="0" applyNumberFormat="1" applyFont="1" applyFill="1" applyBorder="1" applyAlignment="1" applyProtection="1">
      <alignment horizontal="right" vertical="center" wrapText="1"/>
      <protection hidden="1"/>
    </xf>
    <xf numFmtId="2" fontId="30" fillId="4" borderId="9" xfId="0" applyNumberFormat="1" applyFont="1" applyFill="1" applyBorder="1" applyAlignment="1" applyProtection="1">
      <alignment horizontal="center" vertical="center" wrapText="1"/>
      <protection hidden="1"/>
    </xf>
    <xf numFmtId="2" fontId="30" fillId="6" borderId="9" xfId="0" applyNumberFormat="1" applyFont="1" applyFill="1" applyBorder="1" applyAlignment="1" applyProtection="1">
      <alignment horizontal="right" vertical="top" wrapText="1"/>
      <protection hidden="1"/>
    </xf>
    <xf numFmtId="4" fontId="30" fillId="0" borderId="9" xfId="0" applyNumberFormat="1" applyFont="1" applyBorder="1" applyAlignment="1" applyProtection="1">
      <alignment horizontal="right" vertical="center" wrapText="1"/>
      <protection hidden="1"/>
    </xf>
    <xf numFmtId="4" fontId="30" fillId="0" borderId="29" xfId="0" applyNumberFormat="1" applyFont="1" applyBorder="1" applyAlignment="1" applyProtection="1">
      <alignment horizontal="right" vertical="center" wrapText="1"/>
      <protection hidden="1"/>
    </xf>
    <xf numFmtId="4" fontId="30" fillId="0" borderId="55" xfId="0" applyNumberFormat="1" applyFont="1" applyBorder="1" applyAlignment="1" applyProtection="1">
      <alignment horizontal="right" vertical="center" wrapText="1"/>
      <protection hidden="1"/>
    </xf>
    <xf numFmtId="4" fontId="30" fillId="4" borderId="9" xfId="0" applyNumberFormat="1" applyFont="1" applyFill="1" applyBorder="1" applyAlignment="1" applyProtection="1">
      <alignment horizontal="right" vertical="top" wrapText="1"/>
      <protection hidden="1"/>
    </xf>
    <xf numFmtId="4" fontId="30" fillId="0" borderId="9" xfId="0" applyNumberFormat="1" applyFont="1" applyBorder="1" applyAlignment="1" applyProtection="1">
      <alignment horizontal="right" vertical="top" wrapText="1"/>
      <protection hidden="1"/>
    </xf>
    <xf numFmtId="4" fontId="30" fillId="0" borderId="29" xfId="0" applyNumberFormat="1" applyFont="1" applyBorder="1" applyAlignment="1" applyProtection="1">
      <alignment horizontal="right" vertical="top" wrapText="1"/>
      <protection hidden="1"/>
    </xf>
    <xf numFmtId="4" fontId="30" fillId="0" borderId="55" xfId="0" applyNumberFormat="1" applyFont="1" applyBorder="1" applyAlignment="1" applyProtection="1">
      <alignment horizontal="right" vertical="top" wrapText="1"/>
      <protection hidden="1"/>
    </xf>
    <xf numFmtId="0" fontId="30" fillId="0" borderId="44" xfId="0" applyFont="1" applyBorder="1" applyAlignment="1" applyProtection="1">
      <alignment horizontal="left" vertical="center" wrapText="1" indent="1"/>
      <protection hidden="1"/>
    </xf>
    <xf numFmtId="0" fontId="30" fillId="0" borderId="50" xfId="0" applyFont="1" applyBorder="1" applyAlignment="1" applyProtection="1">
      <alignment horizontal="left" vertical="center" wrapText="1" indent="1"/>
      <protection hidden="1"/>
    </xf>
    <xf numFmtId="0" fontId="33" fillId="2" borderId="0" xfId="4" applyFont="1" applyFill="1" applyBorder="1" applyAlignment="1" applyProtection="1">
      <alignment vertical="top"/>
      <protection hidden="1"/>
    </xf>
    <xf numFmtId="0" fontId="30" fillId="2" borderId="0" xfId="0" applyFont="1" applyFill="1" applyAlignment="1" applyProtection="1">
      <alignment horizontal="left" vertical="top"/>
      <protection hidden="1"/>
    </xf>
    <xf numFmtId="0" fontId="33" fillId="2" borderId="0" xfId="4" applyFont="1" applyFill="1" applyBorder="1" applyAlignment="1" applyProtection="1">
      <alignment horizontal="left" vertical="top"/>
      <protection hidden="1"/>
    </xf>
    <xf numFmtId="0" fontId="2" fillId="2" borderId="0" xfId="0" applyFont="1" applyFill="1" applyProtection="1">
      <protection hidden="1"/>
    </xf>
    <xf numFmtId="0" fontId="17" fillId="3" borderId="0" xfId="0" applyFont="1" applyFill="1" applyAlignment="1" applyProtection="1">
      <alignment horizontal="left" vertical="center" wrapText="1"/>
      <protection hidden="1"/>
    </xf>
    <xf numFmtId="0" fontId="17" fillId="4" borderId="0" xfId="0" applyFont="1" applyFill="1" applyAlignment="1" applyProtection="1">
      <alignment horizontal="center" vertical="center" wrapText="1"/>
      <protection hidden="1"/>
    </xf>
    <xf numFmtId="0" fontId="18" fillId="2" borderId="0" xfId="0" applyFont="1" applyFill="1" applyAlignment="1" applyProtection="1">
      <alignment vertical="center" wrapText="1"/>
      <protection hidden="1"/>
    </xf>
    <xf numFmtId="0" fontId="7" fillId="2" borderId="0" xfId="0" applyFont="1" applyFill="1" applyAlignment="1" applyProtection="1">
      <alignment vertical="center"/>
      <protection hidden="1"/>
    </xf>
    <xf numFmtId="0" fontId="3" fillId="2" borderId="0" xfId="0" applyFont="1" applyFill="1" applyProtection="1">
      <protection hidden="1"/>
    </xf>
    <xf numFmtId="0" fontId="8" fillId="2" borderId="0" xfId="0" applyFont="1" applyFill="1" applyAlignment="1" applyProtection="1">
      <alignment vertical="center" wrapText="1"/>
      <protection hidden="1"/>
    </xf>
    <xf numFmtId="0" fontId="3" fillId="2" borderId="0" xfId="0" applyFont="1" applyFill="1" applyAlignment="1" applyProtection="1">
      <alignment vertical="center"/>
      <protection hidden="1"/>
    </xf>
    <xf numFmtId="0" fontId="5" fillId="2" borderId="0" xfId="0" applyFont="1" applyFill="1" applyAlignment="1" applyProtection="1">
      <alignment horizontal="center"/>
      <protection hidden="1"/>
    </xf>
    <xf numFmtId="0" fontId="4" fillId="2" borderId="0" xfId="0" applyFont="1" applyFill="1" applyProtection="1">
      <protection hidden="1"/>
    </xf>
    <xf numFmtId="0" fontId="39" fillId="2" borderId="0" xfId="0" applyFont="1" applyFill="1" applyProtection="1">
      <protection hidden="1"/>
    </xf>
    <xf numFmtId="0" fontId="17" fillId="12" borderId="0" xfId="0" applyFont="1" applyFill="1" applyAlignment="1" applyProtection="1">
      <alignment horizontal="center" vertical="center"/>
      <protection locked="0" hidden="1"/>
    </xf>
    <xf numFmtId="0" fontId="35" fillId="0" borderId="37" xfId="0" applyFont="1" applyBorder="1" applyAlignment="1" applyProtection="1">
      <alignment horizontal="left" vertical="center" wrapText="1" indent="1"/>
      <protection hidden="1"/>
    </xf>
    <xf numFmtId="0" fontId="44" fillId="2" borderId="0" xfId="0" applyFont="1" applyFill="1" applyProtection="1">
      <protection hidden="1"/>
    </xf>
    <xf numFmtId="0" fontId="3" fillId="7" borderId="1" xfId="0" applyFont="1" applyFill="1" applyBorder="1" applyAlignment="1" applyProtection="1">
      <alignment horizontal="center"/>
      <protection hidden="1"/>
    </xf>
    <xf numFmtId="0" fontId="3" fillId="2" borderId="0" xfId="0" applyFont="1" applyFill="1" applyAlignment="1" applyProtection="1">
      <alignment horizontal="center"/>
      <protection hidden="1"/>
    </xf>
    <xf numFmtId="0" fontId="3" fillId="2" borderId="1" xfId="0" applyFont="1" applyFill="1" applyBorder="1" applyAlignment="1" applyProtection="1">
      <alignment horizontal="center" vertical="center"/>
      <protection hidden="1"/>
    </xf>
    <xf numFmtId="0" fontId="48" fillId="7" borderId="1" xfId="0" applyFont="1" applyFill="1" applyBorder="1" applyAlignment="1" applyProtection="1">
      <alignment horizontal="left" vertical="center"/>
      <protection hidden="1"/>
    </xf>
    <xf numFmtId="0" fontId="48" fillId="7" borderId="1" xfId="0" applyFont="1" applyFill="1" applyBorder="1" applyAlignment="1" applyProtection="1">
      <alignment horizontal="center" vertical="center"/>
      <protection hidden="1"/>
    </xf>
    <xf numFmtId="0" fontId="50" fillId="7" borderId="1" xfId="0" applyFont="1" applyFill="1" applyBorder="1" applyAlignment="1" applyProtection="1">
      <alignment horizontal="left" vertical="center" wrapText="1"/>
      <protection hidden="1"/>
    </xf>
    <xf numFmtId="0" fontId="48" fillId="7" borderId="1" xfId="0" applyFont="1" applyFill="1" applyBorder="1" applyAlignment="1" applyProtection="1">
      <alignment horizontal="left" vertical="center" wrapText="1"/>
      <protection hidden="1"/>
    </xf>
    <xf numFmtId="0" fontId="49" fillId="4" borderId="1" xfId="0" applyFont="1" applyFill="1" applyBorder="1" applyAlignment="1" applyProtection="1">
      <alignment horizontal="center" vertical="center"/>
      <protection hidden="1"/>
    </xf>
    <xf numFmtId="0" fontId="49" fillId="7" borderId="1" xfId="0" applyFont="1" applyFill="1" applyBorder="1" applyAlignment="1" applyProtection="1">
      <alignment horizontal="center" vertical="center"/>
      <protection hidden="1"/>
    </xf>
    <xf numFmtId="0" fontId="52" fillId="2" borderId="0" xfId="0" applyFont="1" applyFill="1" applyAlignment="1" applyProtection="1">
      <alignment horizontal="center" vertical="center" wrapText="1"/>
      <protection hidden="1"/>
    </xf>
    <xf numFmtId="0" fontId="53" fillId="7" borderId="1" xfId="0" applyFont="1" applyFill="1" applyBorder="1" applyAlignment="1" applyProtection="1">
      <alignment vertical="center"/>
      <protection hidden="1"/>
    </xf>
    <xf numFmtId="0" fontId="46" fillId="6" borderId="1" xfId="0" applyFont="1" applyFill="1" applyBorder="1" applyAlignment="1" applyProtection="1">
      <alignment horizontal="center" vertical="center"/>
      <protection locked="0" hidden="1"/>
    </xf>
    <xf numFmtId="0" fontId="46" fillId="12" borderId="1" xfId="0" applyFont="1" applyFill="1" applyBorder="1" applyAlignment="1" applyProtection="1">
      <alignment horizontal="center" vertical="center"/>
      <protection locked="0" hidden="1"/>
    </xf>
    <xf numFmtId="0" fontId="52" fillId="2" borderId="0" xfId="0" applyFont="1" applyFill="1" applyAlignment="1" applyProtection="1">
      <alignment wrapText="1"/>
      <protection hidden="1"/>
    </xf>
    <xf numFmtId="0" fontId="52" fillId="2" borderId="0" xfId="0" applyFont="1" applyFill="1" applyProtection="1">
      <protection hidden="1"/>
    </xf>
    <xf numFmtId="0" fontId="46" fillId="12" borderId="1" xfId="0" applyFont="1" applyFill="1" applyBorder="1" applyAlignment="1" applyProtection="1">
      <alignment horizontal="center"/>
      <protection locked="0" hidden="1"/>
    </xf>
    <xf numFmtId="0" fontId="7" fillId="2" borderId="0" xfId="0" applyFont="1" applyFill="1" applyProtection="1">
      <protection hidden="1"/>
    </xf>
    <xf numFmtId="0" fontId="48" fillId="7" borderId="1" xfId="0" applyFont="1" applyFill="1" applyBorder="1" applyAlignment="1" applyProtection="1">
      <alignment vertical="center"/>
      <protection hidden="1"/>
    </xf>
    <xf numFmtId="0" fontId="4" fillId="2" borderId="0" xfId="0" applyFont="1" applyFill="1" applyAlignment="1" applyProtection="1">
      <alignment vertical="center"/>
      <protection hidden="1"/>
    </xf>
    <xf numFmtId="4" fontId="48" fillId="6" borderId="1" xfId="0" applyNumberFormat="1" applyFont="1" applyFill="1" applyBorder="1" applyAlignment="1" applyProtection="1">
      <alignment horizontal="center" vertical="center"/>
      <protection locked="0" hidden="1"/>
    </xf>
    <xf numFmtId="0" fontId="55" fillId="2" borderId="0" xfId="0" applyFont="1" applyFill="1" applyProtection="1">
      <protection hidden="1"/>
    </xf>
    <xf numFmtId="0" fontId="48" fillId="7" borderId="1" xfId="0" applyFont="1" applyFill="1" applyBorder="1" applyAlignment="1" applyProtection="1">
      <alignment vertical="center" wrapText="1"/>
      <protection hidden="1"/>
    </xf>
    <xf numFmtId="0" fontId="48" fillId="7" borderId="24" xfId="0" applyFont="1" applyFill="1" applyBorder="1" applyAlignment="1" applyProtection="1">
      <alignment vertical="center"/>
      <protection hidden="1"/>
    </xf>
    <xf numFmtId="0" fontId="56" fillId="7" borderId="27" xfId="0" applyFont="1" applyFill="1" applyBorder="1" applyAlignment="1" applyProtection="1">
      <alignment vertical="center"/>
      <protection hidden="1"/>
    </xf>
    <xf numFmtId="0" fontId="56" fillId="7" borderId="25" xfId="0" applyFont="1" applyFill="1" applyBorder="1" applyProtection="1">
      <protection hidden="1"/>
    </xf>
    <xf numFmtId="0" fontId="58" fillId="2" borderId="0" xfId="0" applyFont="1" applyFill="1" applyProtection="1">
      <protection hidden="1"/>
    </xf>
    <xf numFmtId="0" fontId="53" fillId="4" borderId="1" xfId="0" applyFont="1" applyFill="1" applyBorder="1" applyAlignment="1" applyProtection="1">
      <alignment horizontal="center" vertical="center" wrapText="1"/>
      <protection hidden="1"/>
    </xf>
    <xf numFmtId="0" fontId="59" fillId="2" borderId="0" xfId="0" applyFont="1" applyFill="1" applyAlignment="1" applyProtection="1">
      <alignment horizontal="center" vertical="center" wrapText="1"/>
      <protection hidden="1"/>
    </xf>
    <xf numFmtId="0" fontId="60" fillId="2" borderId="0" xfId="0" applyFont="1" applyFill="1" applyAlignment="1" applyProtection="1">
      <alignment horizontal="center" vertical="center" wrapText="1"/>
      <protection hidden="1"/>
    </xf>
    <xf numFmtId="0" fontId="61" fillId="16" borderId="21" xfId="0" applyFont="1" applyFill="1" applyBorder="1" applyAlignment="1" applyProtection="1">
      <alignment vertical="center"/>
      <protection hidden="1"/>
    </xf>
    <xf numFmtId="0" fontId="61" fillId="17" borderId="1" xfId="0" applyFont="1" applyFill="1" applyBorder="1" applyAlignment="1" applyProtection="1">
      <alignment horizontal="center" vertical="center" wrapText="1"/>
      <protection locked="0" hidden="1"/>
    </xf>
    <xf numFmtId="0" fontId="62" fillId="2" borderId="0" xfId="0" applyFont="1" applyFill="1" applyAlignment="1" applyProtection="1">
      <alignment horizontal="center" vertical="center" wrapText="1"/>
      <protection hidden="1"/>
    </xf>
    <xf numFmtId="0" fontId="3" fillId="2" borderId="1" xfId="0" applyFont="1" applyFill="1" applyBorder="1" applyAlignment="1" applyProtection="1">
      <alignment horizontal="center"/>
      <protection hidden="1"/>
    </xf>
    <xf numFmtId="0" fontId="57" fillId="7" borderId="1" xfId="0" applyFont="1" applyFill="1" applyBorder="1" applyAlignment="1" applyProtection="1">
      <alignment vertical="top"/>
      <protection hidden="1"/>
    </xf>
    <xf numFmtId="0" fontId="57" fillId="7" borderId="1" xfId="0" applyFont="1" applyFill="1" applyBorder="1" applyAlignment="1" applyProtection="1">
      <alignment horizontal="center"/>
      <protection hidden="1"/>
    </xf>
    <xf numFmtId="0" fontId="53" fillId="7" borderId="1" xfId="0" applyFont="1" applyFill="1" applyBorder="1" applyAlignment="1" applyProtection="1">
      <alignment vertical="top"/>
      <protection hidden="1"/>
    </xf>
    <xf numFmtId="0" fontId="53" fillId="6" borderId="1" xfId="0" applyFont="1" applyFill="1" applyBorder="1" applyAlignment="1" applyProtection="1">
      <alignment horizontal="center" vertical="center"/>
      <protection locked="0" hidden="1"/>
    </xf>
    <xf numFmtId="3" fontId="53" fillId="6" borderId="1" xfId="9" applyNumberFormat="1" applyFont="1" applyFill="1" applyBorder="1" applyAlignment="1" applyProtection="1">
      <alignment horizontal="center" vertical="center"/>
      <protection locked="0" hidden="1"/>
    </xf>
    <xf numFmtId="0" fontId="53" fillId="7" borderId="1" xfId="0" applyFont="1" applyFill="1" applyBorder="1" applyAlignment="1" applyProtection="1">
      <alignment vertical="top" wrapText="1"/>
      <protection hidden="1"/>
    </xf>
    <xf numFmtId="9" fontId="53" fillId="6" borderId="1" xfId="1" applyFont="1" applyFill="1" applyBorder="1" applyAlignment="1" applyProtection="1">
      <alignment horizontal="center" vertical="center"/>
      <protection locked="0" hidden="1"/>
    </xf>
    <xf numFmtId="3" fontId="3" fillId="2" borderId="0" xfId="0" applyNumberFormat="1" applyFont="1" applyFill="1" applyProtection="1">
      <protection hidden="1"/>
    </xf>
    <xf numFmtId="0" fontId="53" fillId="6" borderId="1" xfId="1" applyNumberFormat="1" applyFont="1" applyFill="1" applyBorder="1" applyAlignment="1" applyProtection="1">
      <alignment horizontal="center" vertical="center"/>
      <protection locked="0" hidden="1"/>
    </xf>
    <xf numFmtId="3" fontId="53" fillId="4" borderId="1" xfId="0" applyNumberFormat="1" applyFont="1" applyFill="1" applyBorder="1" applyAlignment="1" applyProtection="1">
      <alignment horizontal="center"/>
      <protection hidden="1"/>
    </xf>
    <xf numFmtId="0" fontId="63" fillId="15" borderId="1" xfId="0" applyFont="1" applyFill="1" applyBorder="1" applyAlignment="1" applyProtection="1">
      <alignment vertical="top"/>
      <protection hidden="1"/>
    </xf>
    <xf numFmtId="0" fontId="64" fillId="7" borderId="1" xfId="0" applyFont="1" applyFill="1" applyBorder="1" applyAlignment="1" applyProtection="1">
      <alignment vertical="top"/>
      <protection hidden="1"/>
    </xf>
    <xf numFmtId="0" fontId="53" fillId="7" borderId="1" xfId="0" applyFont="1" applyFill="1" applyBorder="1" applyAlignment="1" applyProtection="1">
      <alignment horizontal="center" vertical="top" wrapText="1"/>
      <protection hidden="1"/>
    </xf>
    <xf numFmtId="1" fontId="3" fillId="2" borderId="0" xfId="0" applyNumberFormat="1" applyFont="1" applyFill="1" applyProtection="1">
      <protection hidden="1"/>
    </xf>
    <xf numFmtId="1" fontId="53" fillId="4" borderId="1" xfId="0" applyNumberFormat="1" applyFont="1" applyFill="1" applyBorder="1" applyAlignment="1" applyProtection="1">
      <alignment horizontal="center"/>
      <protection hidden="1"/>
    </xf>
    <xf numFmtId="0" fontId="3" fillId="2" borderId="0" xfId="0" applyFont="1" applyFill="1" applyAlignment="1" applyProtection="1">
      <alignment vertical="top"/>
      <protection hidden="1"/>
    </xf>
    <xf numFmtId="0" fontId="65" fillId="2" borderId="0" xfId="0" applyFont="1" applyFill="1" applyAlignment="1" applyProtection="1">
      <alignment vertical="center"/>
      <protection hidden="1"/>
    </xf>
    <xf numFmtId="0" fontId="66" fillId="2" borderId="0" xfId="0" applyFont="1" applyFill="1" applyProtection="1">
      <protection hidden="1"/>
    </xf>
    <xf numFmtId="0" fontId="66" fillId="2" borderId="0" xfId="0" applyFont="1" applyFill="1" applyAlignment="1" applyProtection="1">
      <alignment horizontal="center"/>
      <protection hidden="1"/>
    </xf>
    <xf numFmtId="0" fontId="57" fillId="7" borderId="0" xfId="0" applyFont="1" applyFill="1" applyAlignment="1" applyProtection="1">
      <alignment vertical="center"/>
      <protection hidden="1"/>
    </xf>
    <xf numFmtId="0" fontId="57" fillId="7" borderId="0" xfId="0" applyFont="1" applyFill="1" applyAlignment="1" applyProtection="1">
      <alignment horizontal="center" vertical="center"/>
      <protection hidden="1"/>
    </xf>
    <xf numFmtId="0" fontId="53" fillId="2" borderId="0" xfId="0" applyFont="1" applyFill="1" applyAlignment="1" applyProtection="1">
      <alignment vertical="center"/>
      <protection hidden="1"/>
    </xf>
    <xf numFmtId="0" fontId="57" fillId="7" borderId="0" xfId="0" applyFont="1" applyFill="1" applyProtection="1">
      <protection hidden="1"/>
    </xf>
    <xf numFmtId="0" fontId="57" fillId="7" borderId="0" xfId="0" applyFont="1" applyFill="1" applyAlignment="1" applyProtection="1">
      <alignment horizontal="center"/>
      <protection hidden="1"/>
    </xf>
    <xf numFmtId="0" fontId="53" fillId="2" borderId="0" xfId="0" applyFont="1" applyFill="1" applyProtection="1">
      <protection hidden="1"/>
    </xf>
    <xf numFmtId="0" fontId="57" fillId="7" borderId="0" xfId="0" applyFont="1" applyFill="1" applyAlignment="1" applyProtection="1">
      <alignment horizontal="left" vertical="center"/>
      <protection hidden="1"/>
    </xf>
    <xf numFmtId="0" fontId="53" fillId="2" borderId="0" xfId="0" applyFont="1" applyFill="1" applyAlignment="1" applyProtection="1">
      <alignment horizontal="center" vertical="center"/>
      <protection hidden="1"/>
    </xf>
    <xf numFmtId="0" fontId="3" fillId="2" borderId="0" xfId="0" applyFont="1" applyFill="1" applyAlignment="1" applyProtection="1">
      <alignment horizontal="center" vertical="center"/>
      <protection hidden="1"/>
    </xf>
    <xf numFmtId="0" fontId="53" fillId="7" borderId="0" xfId="0" applyFont="1" applyFill="1" applyAlignment="1" applyProtection="1">
      <alignment vertical="center" wrapText="1"/>
      <protection hidden="1"/>
    </xf>
    <xf numFmtId="2" fontId="53" fillId="4" borderId="0" xfId="0" applyNumberFormat="1" applyFont="1" applyFill="1" applyAlignment="1" applyProtection="1">
      <alignment horizontal="center" vertical="center"/>
      <protection hidden="1"/>
    </xf>
    <xf numFmtId="0" fontId="53" fillId="2" borderId="0" xfId="0" applyFont="1" applyFill="1" applyAlignment="1" applyProtection="1">
      <alignment horizontal="center"/>
      <protection hidden="1"/>
    </xf>
    <xf numFmtId="0" fontId="53" fillId="7" borderId="0" xfId="0" applyFont="1" applyFill="1" applyAlignment="1" applyProtection="1">
      <alignment vertical="center"/>
      <protection hidden="1"/>
    </xf>
    <xf numFmtId="0" fontId="52" fillId="2" borderId="0" xfId="0" applyFont="1" applyFill="1" applyAlignment="1" applyProtection="1">
      <alignment horizontal="center"/>
      <protection hidden="1"/>
    </xf>
    <xf numFmtId="0" fontId="52" fillId="2" borderId="19" xfId="0" applyFont="1" applyFill="1" applyBorder="1" applyAlignment="1" applyProtection="1">
      <alignment horizontal="center"/>
      <protection hidden="1"/>
    </xf>
    <xf numFmtId="0" fontId="3" fillId="2" borderId="17" xfId="0" applyFont="1" applyFill="1" applyBorder="1" applyProtection="1">
      <protection hidden="1"/>
    </xf>
    <xf numFmtId="0" fontId="53" fillId="7" borderId="1" xfId="0" applyFont="1" applyFill="1" applyBorder="1" applyAlignment="1" applyProtection="1">
      <alignment horizontal="left" wrapText="1"/>
      <protection hidden="1"/>
    </xf>
    <xf numFmtId="0" fontId="53" fillId="4" borderId="1" xfId="0" applyFont="1" applyFill="1" applyBorder="1" applyAlignment="1" applyProtection="1">
      <alignment horizontal="center"/>
      <protection hidden="1"/>
    </xf>
    <xf numFmtId="0" fontId="53" fillId="7" borderId="24" xfId="0" applyFont="1" applyFill="1" applyBorder="1" applyAlignment="1" applyProtection="1">
      <alignment horizontal="left" wrapText="1"/>
      <protection hidden="1"/>
    </xf>
    <xf numFmtId="0" fontId="57" fillId="7" borderId="1" xfId="0" applyFont="1" applyFill="1" applyBorder="1" applyProtection="1">
      <protection hidden="1"/>
    </xf>
    <xf numFmtId="164" fontId="53" fillId="4" borderId="1" xfId="1" applyNumberFormat="1" applyFont="1" applyFill="1" applyBorder="1" applyAlignment="1" applyProtection="1">
      <alignment horizontal="center" vertical="center"/>
      <protection hidden="1"/>
    </xf>
    <xf numFmtId="9" fontId="53" fillId="4" borderId="1" xfId="1" applyFont="1" applyFill="1" applyBorder="1" applyAlignment="1" applyProtection="1">
      <alignment horizontal="center" vertical="center"/>
      <protection hidden="1"/>
    </xf>
    <xf numFmtId="9" fontId="53" fillId="4" borderId="1" xfId="1" applyFont="1" applyFill="1" applyBorder="1" applyAlignment="1" applyProtection="1">
      <alignment horizontal="center"/>
      <protection hidden="1"/>
    </xf>
    <xf numFmtId="3" fontId="53" fillId="4" borderId="24" xfId="0" applyNumberFormat="1" applyFont="1" applyFill="1" applyBorder="1" applyAlignment="1" applyProtection="1">
      <alignment horizontal="center"/>
      <protection hidden="1"/>
    </xf>
    <xf numFmtId="164" fontId="53" fillId="4" borderId="2" xfId="1" applyNumberFormat="1" applyFont="1" applyFill="1" applyBorder="1" applyAlignment="1" applyProtection="1">
      <alignment horizontal="center"/>
      <protection hidden="1"/>
    </xf>
    <xf numFmtId="2" fontId="53" fillId="6" borderId="1" xfId="1" applyNumberFormat="1" applyFont="1" applyFill="1" applyBorder="1" applyAlignment="1" applyProtection="1">
      <alignment horizontal="center" vertical="center"/>
      <protection locked="0" hidden="1"/>
    </xf>
    <xf numFmtId="1" fontId="57" fillId="7" borderId="0" xfId="0" applyNumberFormat="1" applyFont="1" applyFill="1" applyAlignment="1" applyProtection="1">
      <alignment horizontal="center" vertical="center"/>
      <protection hidden="1"/>
    </xf>
    <xf numFmtId="0" fontId="23" fillId="2" borderId="0" xfId="0" applyFont="1" applyFill="1" applyProtection="1">
      <protection hidden="1"/>
    </xf>
    <xf numFmtId="0" fontId="52" fillId="2" borderId="0" xfId="0" applyFont="1" applyFill="1" applyAlignment="1" applyProtection="1">
      <alignment vertical="center" wrapText="1"/>
      <protection hidden="1"/>
    </xf>
    <xf numFmtId="0" fontId="46" fillId="4" borderId="1" xfId="0" applyFont="1" applyFill="1" applyBorder="1" applyAlignment="1" applyProtection="1">
      <alignment horizontal="center" vertical="center"/>
      <protection hidden="1"/>
    </xf>
    <xf numFmtId="0" fontId="43" fillId="2" borderId="0" xfId="0" applyFont="1" applyFill="1" applyAlignment="1" applyProtection="1">
      <alignment wrapText="1"/>
      <protection hidden="1"/>
    </xf>
    <xf numFmtId="0" fontId="59" fillId="2" borderId="0" xfId="0" applyFont="1" applyFill="1" applyAlignment="1" applyProtection="1">
      <alignment wrapText="1"/>
      <protection hidden="1"/>
    </xf>
    <xf numFmtId="0" fontId="3" fillId="12" borderId="1" xfId="0" applyFont="1" applyFill="1" applyBorder="1" applyAlignment="1" applyProtection="1">
      <alignment horizontal="center"/>
      <protection locked="0"/>
    </xf>
    <xf numFmtId="0" fontId="49" fillId="6" borderId="1" xfId="0" applyFont="1" applyFill="1" applyBorder="1" applyAlignment="1" applyProtection="1">
      <alignment horizontal="center" vertical="center"/>
      <protection locked="0"/>
    </xf>
    <xf numFmtId="0" fontId="49" fillId="6" borderId="1" xfId="0" applyFont="1" applyFill="1" applyBorder="1" applyAlignment="1" applyProtection="1">
      <alignment vertical="center"/>
      <protection locked="0"/>
    </xf>
    <xf numFmtId="2" fontId="57" fillId="4" borderId="0" xfId="0" applyNumberFormat="1" applyFont="1" applyFill="1" applyAlignment="1" applyProtection="1">
      <alignment horizontal="center" vertical="center"/>
      <protection hidden="1"/>
    </xf>
    <xf numFmtId="0" fontId="36" fillId="5" borderId="0" xfId="0" applyFont="1" applyFill="1"/>
    <xf numFmtId="3" fontId="53" fillId="4" borderId="1" xfId="0" applyNumberFormat="1" applyFont="1" applyFill="1" applyBorder="1" applyAlignment="1" applyProtection="1">
      <alignment horizontal="center" vertical="center"/>
      <protection hidden="1"/>
    </xf>
    <xf numFmtId="0" fontId="63" fillId="15" borderId="1" xfId="0" applyFont="1" applyFill="1" applyBorder="1" applyAlignment="1" applyProtection="1">
      <alignment horizontal="center" vertical="center"/>
      <protection hidden="1"/>
    </xf>
    <xf numFmtId="0" fontId="57" fillId="7" borderId="1" xfId="0" applyFont="1" applyFill="1" applyBorder="1" applyAlignment="1" applyProtection="1">
      <alignment horizontal="center" vertical="center"/>
      <protection hidden="1"/>
    </xf>
    <xf numFmtId="1" fontId="53" fillId="6" borderId="1" xfId="0" applyNumberFormat="1" applyFont="1" applyFill="1" applyBorder="1" applyAlignment="1" applyProtection="1">
      <alignment horizontal="center" vertical="center"/>
      <protection locked="0" hidden="1"/>
    </xf>
    <xf numFmtId="0" fontId="63" fillId="7" borderId="1" xfId="0" applyFont="1" applyFill="1" applyBorder="1" applyAlignment="1" applyProtection="1">
      <alignment horizontal="center" vertical="center"/>
      <protection hidden="1"/>
    </xf>
    <xf numFmtId="1" fontId="53" fillId="4" borderId="1" xfId="0" applyNumberFormat="1" applyFont="1" applyFill="1" applyBorder="1" applyAlignment="1" applyProtection="1">
      <alignment horizontal="center" vertical="center"/>
      <protection hidden="1"/>
    </xf>
    <xf numFmtId="0" fontId="68" fillId="2" borderId="0" xfId="0" applyFont="1" applyFill="1"/>
    <xf numFmtId="4" fontId="53" fillId="6" borderId="1" xfId="1" applyNumberFormat="1" applyFont="1" applyFill="1" applyBorder="1" applyAlignment="1" applyProtection="1">
      <alignment horizontal="center" vertical="center"/>
      <protection locked="0" hidden="1"/>
    </xf>
    <xf numFmtId="0" fontId="43" fillId="2" borderId="0" xfId="0" applyFont="1" applyFill="1" applyAlignment="1">
      <alignment horizontal="left" wrapText="1"/>
    </xf>
    <xf numFmtId="0" fontId="69" fillId="2" borderId="0" xfId="0" applyFont="1" applyFill="1" applyAlignment="1">
      <alignment horizontal="center" wrapText="1"/>
    </xf>
    <xf numFmtId="0" fontId="21" fillId="7" borderId="1" xfId="0" applyFont="1" applyFill="1" applyBorder="1" applyAlignment="1">
      <alignment horizontal="center"/>
    </xf>
    <xf numFmtId="0" fontId="18" fillId="2" borderId="1" xfId="0" applyFont="1" applyFill="1" applyBorder="1" applyAlignment="1">
      <alignment horizontal="center" wrapText="1"/>
    </xf>
    <xf numFmtId="0" fontId="20" fillId="2" borderId="0" xfId="0" applyFont="1" applyFill="1" applyAlignment="1">
      <alignment horizontal="center" wrapText="1"/>
    </xf>
    <xf numFmtId="0" fontId="16" fillId="7" borderId="1" xfId="0" applyFont="1" applyFill="1" applyBorder="1" applyAlignment="1">
      <alignment horizontal="center"/>
    </xf>
    <xf numFmtId="0" fontId="20" fillId="2" borderId="1"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69" fillId="2" borderId="1" xfId="0" applyFont="1" applyFill="1" applyBorder="1" applyAlignment="1">
      <alignment horizontal="center" vertical="center" wrapText="1"/>
    </xf>
    <xf numFmtId="0" fontId="70" fillId="7" borderId="1" xfId="0" applyFont="1" applyFill="1" applyBorder="1" applyAlignment="1">
      <alignment horizontal="center"/>
    </xf>
    <xf numFmtId="0" fontId="22" fillId="2" borderId="13" xfId="0" applyFont="1" applyFill="1" applyBorder="1" applyAlignment="1">
      <alignment horizontal="center" vertical="top" wrapText="1"/>
    </xf>
    <xf numFmtId="0" fontId="22" fillId="2" borderId="14" xfId="0" applyFont="1" applyFill="1" applyBorder="1" applyAlignment="1">
      <alignment horizontal="center" vertical="top" wrapText="1"/>
    </xf>
    <xf numFmtId="0" fontId="22" fillId="2" borderId="15" xfId="0" applyFont="1" applyFill="1" applyBorder="1" applyAlignment="1">
      <alignment horizontal="center" vertical="top" wrapText="1"/>
    </xf>
    <xf numFmtId="0" fontId="22" fillId="2" borderId="16" xfId="0" applyFont="1" applyFill="1" applyBorder="1" applyAlignment="1">
      <alignment horizontal="center" vertical="top" wrapText="1"/>
    </xf>
    <xf numFmtId="0" fontId="22" fillId="2" borderId="0" xfId="0" applyFont="1" applyFill="1" applyAlignment="1">
      <alignment horizontal="center" vertical="top" wrapText="1"/>
    </xf>
    <xf numFmtId="0" fontId="22" fillId="2" borderId="17" xfId="0" applyFont="1" applyFill="1" applyBorder="1" applyAlignment="1">
      <alignment horizontal="center" vertical="top" wrapText="1"/>
    </xf>
    <xf numFmtId="0" fontId="22" fillId="2" borderId="18" xfId="0" applyFont="1" applyFill="1" applyBorder="1" applyAlignment="1">
      <alignment horizontal="center" vertical="top" wrapText="1"/>
    </xf>
    <xf numFmtId="0" fontId="22" fillId="2" borderId="19" xfId="0" applyFont="1" applyFill="1" applyBorder="1" applyAlignment="1">
      <alignment horizontal="center" vertical="top" wrapText="1"/>
    </xf>
    <xf numFmtId="0" fontId="22" fillId="2" borderId="20" xfId="0" applyFont="1" applyFill="1" applyBorder="1" applyAlignment="1">
      <alignment horizontal="center" vertical="top" wrapText="1"/>
    </xf>
    <xf numFmtId="0" fontId="22" fillId="2" borderId="21" xfId="0" applyFont="1" applyFill="1" applyBorder="1" applyAlignment="1">
      <alignment horizontal="center" vertical="top" wrapText="1"/>
    </xf>
    <xf numFmtId="0" fontId="22" fillId="2" borderId="23" xfId="0" applyFont="1" applyFill="1" applyBorder="1" applyAlignment="1">
      <alignment horizontal="center" vertical="top" wrapText="1"/>
    </xf>
    <xf numFmtId="0" fontId="22" fillId="2" borderId="22" xfId="0" applyFont="1" applyFill="1" applyBorder="1" applyAlignment="1">
      <alignment horizontal="center" vertical="top" wrapText="1"/>
    </xf>
    <xf numFmtId="0" fontId="19" fillId="5" borderId="0" xfId="0" applyFont="1" applyFill="1" applyAlignment="1">
      <alignment horizontal="center" wrapText="1"/>
    </xf>
    <xf numFmtId="0" fontId="68" fillId="5" borderId="0" xfId="0" applyFont="1" applyFill="1" applyAlignment="1">
      <alignment horizontal="center" vertical="center" wrapText="1"/>
    </xf>
    <xf numFmtId="0" fontId="43" fillId="5" borderId="0" xfId="0" applyFont="1" applyFill="1" applyAlignment="1">
      <alignment horizontal="left" wrapText="1"/>
    </xf>
    <xf numFmtId="0" fontId="43" fillId="0" borderId="0" xfId="0" applyFont="1" applyAlignment="1">
      <alignment horizontal="left" wrapText="1"/>
    </xf>
    <xf numFmtId="0" fontId="51" fillId="2" borderId="0" xfId="0" applyFont="1" applyFill="1" applyAlignment="1" applyProtection="1">
      <alignment horizontal="left" wrapText="1"/>
      <protection hidden="1"/>
    </xf>
    <xf numFmtId="0" fontId="23" fillId="2" borderId="0" xfId="0" applyFont="1" applyFill="1" applyAlignment="1" applyProtection="1">
      <alignment horizontal="center"/>
      <protection hidden="1"/>
    </xf>
    <xf numFmtId="0" fontId="52" fillId="2" borderId="0" xfId="0" applyFont="1" applyFill="1" applyAlignment="1" applyProtection="1">
      <alignment horizontal="center" vertical="center" wrapText="1"/>
      <protection hidden="1"/>
    </xf>
    <xf numFmtId="0" fontId="54" fillId="2" borderId="0" xfId="0" applyFont="1" applyFill="1" applyAlignment="1" applyProtection="1">
      <alignment horizontal="center" vertical="center" wrapText="1"/>
      <protection hidden="1"/>
    </xf>
    <xf numFmtId="0" fontId="63" fillId="15" borderId="1" xfId="0" applyFont="1" applyFill="1" applyBorder="1" applyAlignment="1" applyProtection="1">
      <alignment horizontal="left" vertical="top"/>
      <protection hidden="1"/>
    </xf>
    <xf numFmtId="0" fontId="71" fillId="2" borderId="0" xfId="0" applyFont="1" applyFill="1" applyAlignment="1" applyProtection="1">
      <alignment horizontal="center" vertical="center" wrapText="1"/>
      <protection hidden="1"/>
    </xf>
    <xf numFmtId="0" fontId="57" fillId="2" borderId="0" xfId="0" applyFont="1" applyFill="1" applyAlignment="1" applyProtection="1">
      <alignment horizontal="center" vertical="center" wrapText="1"/>
      <protection hidden="1"/>
    </xf>
    <xf numFmtId="0" fontId="39" fillId="2" borderId="0" xfId="0" applyFont="1" applyFill="1" applyAlignment="1" applyProtection="1">
      <alignment horizontal="center" vertical="center" wrapText="1"/>
      <protection hidden="1"/>
    </xf>
    <xf numFmtId="0" fontId="46" fillId="2" borderId="0" xfId="0" applyFont="1" applyFill="1" applyAlignment="1" applyProtection="1">
      <alignment horizontal="center" vertical="center" wrapText="1"/>
      <protection hidden="1"/>
    </xf>
    <xf numFmtId="0" fontId="38" fillId="2" borderId="0" xfId="0" applyFont="1" applyFill="1" applyAlignment="1" applyProtection="1">
      <alignment horizontal="center" vertical="center" wrapText="1"/>
      <protection hidden="1"/>
    </xf>
    <xf numFmtId="0" fontId="50" fillId="7" borderId="1" xfId="0" applyFont="1" applyFill="1" applyBorder="1" applyAlignment="1" applyProtection="1">
      <alignment horizontal="left" vertical="center" wrapText="1"/>
      <protection hidden="1"/>
    </xf>
    <xf numFmtId="0" fontId="23" fillId="2" borderId="0" xfId="0" applyFont="1" applyFill="1" applyAlignment="1" applyProtection="1">
      <alignment horizontal="center" vertical="center"/>
      <protection hidden="1"/>
    </xf>
    <xf numFmtId="0" fontId="47" fillId="2" borderId="0" xfId="0" applyFont="1" applyFill="1" applyAlignment="1" applyProtection="1">
      <alignment horizontal="center" vertical="center" wrapText="1"/>
      <protection hidden="1"/>
    </xf>
    <xf numFmtId="0" fontId="48" fillId="7" borderId="21" xfId="0" applyFont="1" applyFill="1" applyBorder="1" applyAlignment="1" applyProtection="1">
      <alignment horizontal="center" vertical="center"/>
      <protection hidden="1"/>
    </xf>
    <xf numFmtId="0" fontId="48" fillId="7" borderId="22" xfId="0" applyFont="1" applyFill="1" applyBorder="1" applyAlignment="1" applyProtection="1">
      <alignment horizontal="center" vertical="center"/>
      <protection hidden="1"/>
    </xf>
    <xf numFmtId="0" fontId="45" fillId="2" borderId="0" xfId="0" applyFont="1" applyFill="1" applyAlignment="1" applyProtection="1">
      <alignment horizontal="center" wrapText="1"/>
      <protection hidden="1"/>
    </xf>
    <xf numFmtId="0" fontId="44" fillId="2" borderId="0" xfId="0" applyFont="1" applyFill="1" applyAlignment="1" applyProtection="1">
      <alignment horizontal="center" wrapText="1"/>
      <protection hidden="1"/>
    </xf>
    <xf numFmtId="0" fontId="63" fillId="15" borderId="0" xfId="0" applyFont="1" applyFill="1" applyAlignment="1" applyProtection="1">
      <alignment horizontal="center" vertical="top"/>
      <protection hidden="1"/>
    </xf>
    <xf numFmtId="0" fontId="66" fillId="2" borderId="0" xfId="0" applyFont="1" applyFill="1" applyAlignment="1" applyProtection="1">
      <alignment horizontal="center"/>
      <protection hidden="1"/>
    </xf>
    <xf numFmtId="0" fontId="63" fillId="15" borderId="18" xfId="0" applyFont="1" applyFill="1" applyBorder="1" applyAlignment="1" applyProtection="1">
      <alignment horizontal="center" vertical="top"/>
      <protection hidden="1"/>
    </xf>
    <xf numFmtId="0" fontId="63" fillId="15" borderId="19" xfId="0" applyFont="1" applyFill="1" applyBorder="1" applyAlignment="1" applyProtection="1">
      <alignment horizontal="center" vertical="top"/>
      <protection hidden="1"/>
    </xf>
    <xf numFmtId="0" fontId="63" fillId="15" borderId="20" xfId="0" applyFont="1" applyFill="1" applyBorder="1" applyAlignment="1" applyProtection="1">
      <alignment horizontal="center" vertical="top"/>
      <protection hidden="1"/>
    </xf>
    <xf numFmtId="0" fontId="65" fillId="2" borderId="0" xfId="0" applyFont="1" applyFill="1" applyAlignment="1" applyProtection="1">
      <alignment horizontal="center" vertical="center"/>
      <protection hidden="1"/>
    </xf>
    <xf numFmtId="0" fontId="52" fillId="2" borderId="0" xfId="0" applyFont="1" applyFill="1" applyAlignment="1" applyProtection="1">
      <alignment horizontal="left" vertical="center" wrapText="1"/>
      <protection hidden="1"/>
    </xf>
    <xf numFmtId="0" fontId="1" fillId="2" borderId="0" xfId="0" applyFont="1" applyFill="1" applyAlignment="1" applyProtection="1">
      <alignment horizontal="center" vertical="center" wrapText="1"/>
      <protection hidden="1"/>
    </xf>
    <xf numFmtId="0" fontId="2" fillId="2" borderId="0" xfId="0" applyFont="1" applyFill="1" applyAlignment="1" applyProtection="1">
      <alignment horizontal="center"/>
      <protection hidden="1"/>
    </xf>
    <xf numFmtId="0" fontId="41" fillId="2" borderId="0" xfId="0" applyFont="1" applyFill="1" applyAlignment="1" applyProtection="1">
      <alignment horizontal="center" vertical="center" wrapText="1"/>
      <protection hidden="1"/>
    </xf>
    <xf numFmtId="0" fontId="57" fillId="7" borderId="21" xfId="0" applyFont="1" applyFill="1" applyBorder="1" applyAlignment="1" applyProtection="1">
      <alignment horizontal="center" wrapText="1"/>
      <protection hidden="1"/>
    </xf>
    <xf numFmtId="0" fontId="57" fillId="7" borderId="22" xfId="0" applyFont="1" applyFill="1" applyBorder="1" applyAlignment="1" applyProtection="1">
      <alignment horizontal="center" wrapText="1"/>
      <protection hidden="1"/>
    </xf>
    <xf numFmtId="0" fontId="63" fillId="2" borderId="13" xfId="0" applyFont="1" applyFill="1" applyBorder="1" applyAlignment="1" applyProtection="1">
      <alignment horizontal="center" wrapText="1"/>
      <protection hidden="1"/>
    </xf>
    <xf numFmtId="0" fontId="63" fillId="2" borderId="14" xfId="0" applyFont="1" applyFill="1" applyBorder="1" applyAlignment="1" applyProtection="1">
      <alignment horizontal="center" wrapText="1"/>
      <protection hidden="1"/>
    </xf>
    <xf numFmtId="0" fontId="63" fillId="2" borderId="15" xfId="0" applyFont="1" applyFill="1" applyBorder="1" applyAlignment="1" applyProtection="1">
      <alignment horizontal="center" wrapText="1"/>
      <protection hidden="1"/>
    </xf>
    <xf numFmtId="0" fontId="57" fillId="2" borderId="18" xfId="0" applyFont="1" applyFill="1" applyBorder="1" applyAlignment="1" applyProtection="1">
      <alignment horizontal="center" wrapText="1"/>
      <protection hidden="1"/>
    </xf>
    <xf numFmtId="0" fontId="57" fillId="2" borderId="19" xfId="0" applyFont="1" applyFill="1" applyBorder="1" applyAlignment="1" applyProtection="1">
      <alignment horizontal="center" wrapText="1"/>
      <protection hidden="1"/>
    </xf>
    <xf numFmtId="0" fontId="57" fillId="2" borderId="20" xfId="0" applyFont="1" applyFill="1" applyBorder="1" applyAlignment="1" applyProtection="1">
      <alignment horizontal="center" wrapText="1"/>
      <protection hidden="1"/>
    </xf>
    <xf numFmtId="0" fontId="53" fillId="7" borderId="18" xfId="0" applyFont="1" applyFill="1" applyBorder="1" applyAlignment="1" applyProtection="1">
      <alignment horizontal="center" wrapText="1"/>
      <protection hidden="1"/>
    </xf>
    <xf numFmtId="0" fontId="53" fillId="7" borderId="20" xfId="0" applyFont="1" applyFill="1" applyBorder="1" applyAlignment="1" applyProtection="1">
      <alignment horizontal="center" wrapText="1"/>
      <protection hidden="1"/>
    </xf>
    <xf numFmtId="0" fontId="57" fillId="2" borderId="13" xfId="0" applyFont="1" applyFill="1" applyBorder="1" applyAlignment="1" applyProtection="1">
      <alignment horizontal="center" wrapText="1"/>
      <protection hidden="1"/>
    </xf>
    <xf numFmtId="0" fontId="57" fillId="2" borderId="14" xfId="0" applyFont="1" applyFill="1" applyBorder="1" applyAlignment="1" applyProtection="1">
      <alignment horizontal="center" wrapText="1"/>
      <protection hidden="1"/>
    </xf>
    <xf numFmtId="0" fontId="57" fillId="2" borderId="15" xfId="0" applyFont="1" applyFill="1" applyBorder="1" applyAlignment="1" applyProtection="1">
      <alignment horizontal="center" wrapText="1"/>
      <protection hidden="1"/>
    </xf>
    <xf numFmtId="0" fontId="53" fillId="7" borderId="13" xfId="0" applyFont="1" applyFill="1" applyBorder="1" applyAlignment="1" applyProtection="1">
      <alignment horizontal="center" wrapText="1"/>
      <protection hidden="1"/>
    </xf>
    <xf numFmtId="0" fontId="53" fillId="7" borderId="15" xfId="0" applyFont="1" applyFill="1" applyBorder="1" applyAlignment="1" applyProtection="1">
      <alignment horizontal="center" wrapText="1"/>
      <protection hidden="1"/>
    </xf>
    <xf numFmtId="0" fontId="63" fillId="15" borderId="1" xfId="0" applyFont="1" applyFill="1" applyBorder="1" applyAlignment="1" applyProtection="1">
      <alignment horizontal="center" vertical="top"/>
      <protection hidden="1"/>
    </xf>
    <xf numFmtId="0" fontId="64" fillId="7" borderId="2" xfId="0" applyFont="1" applyFill="1" applyBorder="1" applyAlignment="1" applyProtection="1">
      <alignment horizontal="center"/>
      <protection hidden="1"/>
    </xf>
    <xf numFmtId="0" fontId="63" fillId="7" borderId="1" xfId="0" applyFont="1" applyFill="1" applyBorder="1" applyAlignment="1" applyProtection="1">
      <alignment horizontal="center" wrapText="1"/>
      <protection hidden="1"/>
    </xf>
    <xf numFmtId="0" fontId="53" fillId="7" borderId="21" xfId="0" applyFont="1" applyFill="1" applyBorder="1" applyAlignment="1" applyProtection="1">
      <alignment horizontal="center" wrapText="1"/>
      <protection hidden="1"/>
    </xf>
    <xf numFmtId="0" fontId="53" fillId="7" borderId="22" xfId="0" applyFont="1" applyFill="1" applyBorder="1" applyAlignment="1" applyProtection="1">
      <alignment horizontal="center" wrapText="1"/>
      <protection hidden="1"/>
    </xf>
    <xf numFmtId="0" fontId="53" fillId="7" borderId="21" xfId="0" applyFont="1" applyFill="1" applyBorder="1" applyAlignment="1" applyProtection="1">
      <alignment horizontal="center" vertical="center" wrapText="1"/>
      <protection hidden="1"/>
    </xf>
    <xf numFmtId="0" fontId="53" fillId="7" borderId="22" xfId="0" applyFont="1" applyFill="1" applyBorder="1" applyAlignment="1" applyProtection="1">
      <alignment horizontal="center" vertical="center" wrapText="1"/>
      <protection hidden="1"/>
    </xf>
    <xf numFmtId="0" fontId="63" fillId="15" borderId="21" xfId="0" applyFont="1" applyFill="1" applyBorder="1" applyAlignment="1" applyProtection="1">
      <alignment horizontal="center" vertical="top"/>
      <protection hidden="1"/>
    </xf>
    <xf numFmtId="0" fontId="63" fillId="15" borderId="23" xfId="0" applyFont="1" applyFill="1" applyBorder="1" applyAlignment="1" applyProtection="1">
      <alignment horizontal="center" vertical="top"/>
      <protection hidden="1"/>
    </xf>
    <xf numFmtId="0" fontId="63" fillId="15" borderId="22" xfId="0" applyFont="1" applyFill="1" applyBorder="1" applyAlignment="1" applyProtection="1">
      <alignment horizontal="center" vertical="top"/>
      <protection hidden="1"/>
    </xf>
    <xf numFmtId="0" fontId="52" fillId="2" borderId="0" xfId="0" applyFont="1" applyFill="1" applyAlignment="1" applyProtection="1">
      <alignment horizontal="center"/>
      <protection hidden="1"/>
    </xf>
    <xf numFmtId="0" fontId="67" fillId="2" borderId="0" xfId="0" applyFont="1" applyFill="1" applyAlignment="1" applyProtection="1">
      <alignment horizontal="center" vertical="center" wrapText="1"/>
      <protection hidden="1"/>
    </xf>
    <xf numFmtId="0" fontId="34" fillId="2" borderId="0" xfId="0" applyFont="1" applyFill="1" applyAlignment="1" applyProtection="1">
      <alignment horizontal="left" vertical="top" wrapText="1"/>
      <protection hidden="1"/>
    </xf>
    <xf numFmtId="0" fontId="6" fillId="2" borderId="0" xfId="0" applyFont="1" applyFill="1" applyAlignment="1" applyProtection="1">
      <alignment horizontal="center" vertical="center"/>
      <protection hidden="1"/>
    </xf>
    <xf numFmtId="0" fontId="1" fillId="2" borderId="0" xfId="0" applyFont="1" applyFill="1" applyAlignment="1" applyProtection="1">
      <alignment horizontal="center"/>
      <protection hidden="1"/>
    </xf>
    <xf numFmtId="0" fontId="28" fillId="10" borderId="34" xfId="0" applyFont="1" applyFill="1" applyBorder="1" applyAlignment="1" applyProtection="1">
      <alignment horizontal="center" vertical="center" wrapText="1"/>
      <protection hidden="1"/>
    </xf>
    <xf numFmtId="0" fontId="28" fillId="10" borderId="36" xfId="0" applyFont="1" applyFill="1" applyBorder="1" applyAlignment="1" applyProtection="1">
      <alignment horizontal="center" vertical="center" wrapText="1"/>
      <protection hidden="1"/>
    </xf>
    <xf numFmtId="0" fontId="28" fillId="10" borderId="51" xfId="0" applyFont="1" applyFill="1" applyBorder="1" applyAlignment="1" applyProtection="1">
      <alignment horizontal="center" vertical="center" wrapText="1"/>
      <protection hidden="1"/>
    </xf>
    <xf numFmtId="0" fontId="28" fillId="10" borderId="52" xfId="0" applyFont="1" applyFill="1" applyBorder="1" applyAlignment="1" applyProtection="1">
      <alignment horizontal="center" vertical="center" wrapText="1"/>
      <protection hidden="1"/>
    </xf>
    <xf numFmtId="0" fontId="28" fillId="10" borderId="53" xfId="0" applyFont="1" applyFill="1" applyBorder="1" applyAlignment="1" applyProtection="1">
      <alignment horizontal="center" vertical="center" wrapText="1"/>
      <protection hidden="1"/>
    </xf>
    <xf numFmtId="0" fontId="30" fillId="2" borderId="47" xfId="0" applyFont="1" applyFill="1" applyBorder="1" applyAlignment="1" applyProtection="1">
      <alignment horizontal="center" vertical="center" wrapText="1"/>
      <protection hidden="1"/>
    </xf>
    <xf numFmtId="0" fontId="30" fillId="2" borderId="48" xfId="0" applyFont="1" applyFill="1" applyBorder="1" applyAlignment="1" applyProtection="1">
      <alignment horizontal="center" vertical="center" wrapText="1"/>
      <protection hidden="1"/>
    </xf>
    <xf numFmtId="0" fontId="30" fillId="2" borderId="49" xfId="0" applyFont="1" applyFill="1" applyBorder="1" applyAlignment="1" applyProtection="1">
      <alignment horizontal="center" vertical="center" wrapText="1"/>
      <protection hidden="1"/>
    </xf>
    <xf numFmtId="2" fontId="30" fillId="4" borderId="1" xfId="0" applyNumberFormat="1" applyFont="1" applyFill="1" applyBorder="1" applyAlignment="1" applyProtection="1">
      <alignment horizontal="center" vertical="center" wrapText="1"/>
      <protection hidden="1"/>
    </xf>
    <xf numFmtId="2" fontId="30" fillId="4" borderId="21" xfId="0" applyNumberFormat="1" applyFont="1" applyFill="1" applyBorder="1" applyAlignment="1" applyProtection="1">
      <alignment horizontal="center" vertical="center" wrapText="1"/>
      <protection hidden="1"/>
    </xf>
    <xf numFmtId="2" fontId="30" fillId="4" borderId="23" xfId="0" applyNumberFormat="1" applyFont="1" applyFill="1" applyBorder="1" applyAlignment="1" applyProtection="1">
      <alignment horizontal="center" vertical="center" wrapText="1"/>
      <protection hidden="1"/>
    </xf>
    <xf numFmtId="2" fontId="30" fillId="4" borderId="22" xfId="0" applyNumberFormat="1" applyFont="1" applyFill="1" applyBorder="1" applyAlignment="1" applyProtection="1">
      <alignment horizontal="center" vertical="center" wrapText="1"/>
      <protection hidden="1"/>
    </xf>
    <xf numFmtId="2" fontId="30" fillId="4" borderId="54" xfId="0" applyNumberFormat="1" applyFont="1" applyFill="1" applyBorder="1" applyAlignment="1" applyProtection="1">
      <alignment horizontal="center" vertical="center" wrapText="1"/>
      <protection hidden="1"/>
    </xf>
    <xf numFmtId="4" fontId="31" fillId="10" borderId="14" xfId="0" applyNumberFormat="1" applyFont="1" applyFill="1" applyBorder="1" applyAlignment="1" applyProtection="1">
      <alignment horizontal="center" vertical="center" wrapText="1"/>
      <protection hidden="1"/>
    </xf>
    <xf numFmtId="4" fontId="31" fillId="10" borderId="40" xfId="0" applyNumberFormat="1" applyFont="1" applyFill="1" applyBorder="1" applyAlignment="1" applyProtection="1">
      <alignment horizontal="center" vertical="center" wrapText="1"/>
      <protection hidden="1"/>
    </xf>
    <xf numFmtId="4" fontId="31" fillId="10" borderId="0" xfId="0" applyNumberFormat="1" applyFont="1" applyFill="1" applyAlignment="1" applyProtection="1">
      <alignment horizontal="center" vertical="center" wrapText="1"/>
      <protection hidden="1"/>
    </xf>
    <xf numFmtId="4" fontId="31" fillId="10" borderId="41" xfId="0" applyNumberFormat="1" applyFont="1" applyFill="1" applyBorder="1" applyAlignment="1" applyProtection="1">
      <alignment horizontal="center" vertical="center" wrapText="1"/>
      <protection hidden="1"/>
    </xf>
    <xf numFmtId="4" fontId="31" fillId="10" borderId="42" xfId="0" applyNumberFormat="1" applyFont="1" applyFill="1" applyBorder="1" applyAlignment="1" applyProtection="1">
      <alignment horizontal="center" vertical="center" wrapText="1"/>
      <protection hidden="1"/>
    </xf>
    <xf numFmtId="4" fontId="31" fillId="10" borderId="43" xfId="0" applyNumberFormat="1" applyFont="1" applyFill="1" applyBorder="1" applyAlignment="1" applyProtection="1">
      <alignment horizontal="center" vertical="center" wrapText="1"/>
      <protection hidden="1"/>
    </xf>
  </cellXfs>
  <cellStyles count="10">
    <cellStyle name="5x indented GHG Textfiels" xfId="6" xr:uid="{BC2545BB-24D0-4CCC-ACA4-297603F5A405}"/>
    <cellStyle name="AggblueCels_bold_T2x" xfId="2" xr:uid="{FB7C70E5-C039-4889-ABAE-B933CDCEB08D}"/>
    <cellStyle name="Comma" xfId="9" builtinId="3"/>
    <cellStyle name="DocBox_EmptyRow" xfId="8" xr:uid="{53A7454C-5377-4565-A211-2C8423E4E0FD}"/>
    <cellStyle name="Headline" xfId="3" xr:uid="{88343C57-B46C-4EA6-990D-599B1F6CDC5A}"/>
    <cellStyle name="Hyperlink 2" xfId="5" xr:uid="{8D53593C-4096-4159-A988-E2CDDEDAC3F8}"/>
    <cellStyle name="Normal" xfId="0" builtinId="0" customBuiltin="1"/>
    <cellStyle name="Normal GHG Textfiels Bold" xfId="7" xr:uid="{133FCEFF-6176-416B-9E5F-5E5F9730547A}"/>
    <cellStyle name="Percent" xfId="1" builtinId="5"/>
    <cellStyle name="Обычный_CRF2002 (1)" xfId="4" xr:uid="{B410A7C2-246A-4B3B-83FC-5B3FD2D4E621}"/>
  </cellStyles>
  <dxfs count="183">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b val="0"/>
        <i val="0"/>
        <color auto="1"/>
      </font>
      <fill>
        <patternFill>
          <bgColor theme="9" tint="0.79998168889431442"/>
        </patternFill>
      </fill>
      <border>
        <left style="thin">
          <color auto="1"/>
        </left>
        <right style="thin">
          <color auto="1"/>
        </right>
        <top style="thin">
          <color auto="1"/>
        </top>
        <bottom style="thin">
          <color auto="1"/>
        </bottom>
      </border>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14996795556505021"/>
      </font>
      <fill>
        <patternFill>
          <bgColor theme="0" tint="-0.14996795556505021"/>
        </patternFill>
      </fill>
      <border>
        <left/>
        <right/>
        <top/>
        <bottom/>
      </border>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1"/>
      </font>
      <numFmt numFmtId="0" formatCode="General"/>
      <fill>
        <patternFill>
          <bgColor theme="0" tint="-0.14996795556505021"/>
        </patternFill>
      </fill>
    </dxf>
    <dxf>
      <fill>
        <patternFill>
          <bgColor theme="0" tint="-0.14996795556505021"/>
        </patternFill>
      </fill>
    </dxf>
    <dxf>
      <fill>
        <patternFill>
          <bgColor theme="7" tint="0.79998168889431442"/>
        </patternFill>
      </fill>
    </dxf>
    <dxf>
      <font>
        <color theme="1"/>
      </font>
      <numFmt numFmtId="0" formatCode="General"/>
      <fill>
        <patternFill>
          <bgColor theme="0" tint="-0.14996795556505021"/>
        </patternFill>
      </fill>
    </dxf>
    <dxf>
      <font>
        <color theme="0" tint="-0.24994659260841701"/>
      </font>
      <fill>
        <patternFill patternType="gray125">
          <bgColor theme="0" tint="-0.14996795556505021"/>
        </patternFill>
      </fill>
    </dxf>
    <dxf>
      <font>
        <color theme="0" tint="-4.9989318521683403E-2"/>
      </font>
      <fill>
        <patternFill>
          <bgColor theme="0" tint="-4.9989318521683403E-2"/>
        </patternFill>
      </fill>
      <border>
        <left/>
        <right/>
        <top/>
        <bottom/>
        <vertical/>
        <horizontal/>
      </border>
    </dxf>
    <dxf>
      <font>
        <color theme="0" tint="-0.14996795556505021"/>
      </font>
      <fill>
        <patternFill patternType="gray125">
          <fgColor theme="0" tint="-0.14996795556505021"/>
          <bgColor theme="0" tint="-4.9989318521683403E-2"/>
        </patternFill>
      </fill>
      <border>
        <left/>
        <right/>
        <top/>
        <bottom/>
        <vertical/>
        <horizontal/>
      </border>
    </dxf>
    <dxf>
      <font>
        <color theme="0" tint="-0.14996795556505021"/>
      </font>
      <fill>
        <patternFill patternType="gray125">
          <fgColor theme="0" tint="-0.14996795556505021"/>
          <bgColor theme="0" tint="-4.9989318521683403E-2"/>
        </patternFill>
      </fill>
      <border>
        <left/>
        <right/>
        <top/>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ont>
        <color rgb="FFC00000"/>
      </font>
      <fill>
        <patternFill>
          <bgColor theme="0" tint="-0.14996795556505021"/>
        </patternFill>
      </fill>
    </dxf>
    <dxf>
      <font>
        <color theme="0" tint="-0.14996795556505021"/>
      </font>
      <fill>
        <patternFill>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1"/>
      </font>
      <fill>
        <patternFill>
          <bgColor theme="9" tint="0.79998168889431442"/>
        </patternFill>
      </fill>
      <border>
        <left style="thin">
          <color auto="1"/>
        </left>
        <right style="thin">
          <color auto="1"/>
        </right>
        <top style="thin">
          <color auto="1"/>
        </top>
        <bottom style="thin">
          <color auto="1"/>
        </bottom>
        <vertical/>
        <horizontal/>
      </border>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ill>
        <patternFill>
          <bgColor theme="7" tint="0.79998168889431442"/>
        </patternFill>
      </fill>
    </dxf>
    <dxf>
      <font>
        <color theme="0" tint="-0.14996795556505021"/>
      </font>
      <fill>
        <patternFill>
          <bgColor theme="0" tint="-0.14996795556505021"/>
        </patternFill>
      </fill>
      <border>
        <left/>
        <right/>
        <top/>
        <bottom/>
      </border>
    </dxf>
    <dxf>
      <fill>
        <patternFill>
          <bgColor theme="7" tint="0.79998168889431442"/>
        </patternFill>
      </fill>
    </dxf>
    <dxf>
      <font>
        <color theme="0" tint="-0.24994659260841701"/>
      </font>
      <fill>
        <patternFill patternType="gray125">
          <bgColor theme="0" tint="-0.14996795556505021"/>
        </patternFill>
      </fill>
    </dxf>
    <dxf>
      <font>
        <color theme="0" tint="-0.14996795556505021"/>
      </font>
      <fill>
        <patternFill patternType="gray125">
          <fgColor theme="0" tint="-0.14996795556505021"/>
          <bgColor theme="0" tint="-4.9989318521683403E-2"/>
        </patternFill>
      </fill>
      <border>
        <left/>
        <right/>
        <top/>
        <bottom/>
        <vertical/>
        <horizontal/>
      </border>
    </dxf>
    <dxf>
      <font>
        <color theme="0" tint="-0.14996795556505021"/>
      </font>
      <fill>
        <patternFill patternType="gray125">
          <fgColor theme="0" tint="-0.14996795556505021"/>
          <bgColor theme="0" tint="-4.9989318521683403E-2"/>
        </patternFill>
      </fill>
      <border>
        <left/>
        <right/>
        <top/>
        <bottom/>
        <vertical/>
        <horizontal/>
      </border>
    </dxf>
    <dxf>
      <font>
        <color rgb="FFC00000"/>
      </font>
      <fill>
        <patternFill>
          <bgColor theme="0" tint="-0.14996795556505021"/>
        </patternFill>
      </fill>
    </dxf>
    <dxf>
      <font>
        <color theme="0" tint="-0.14996795556505021"/>
      </font>
      <fill>
        <patternFill>
          <bgColor theme="0" tint="-0.14996795556505021"/>
        </patternFill>
      </fill>
      <border>
        <left/>
        <right/>
        <top/>
        <bottom/>
      </border>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ont>
        <color theme="0" tint="-0.24994659260841701"/>
      </font>
      <fill>
        <patternFill patternType="gray125">
          <bgColor theme="0" tint="-0.14996795556505021"/>
        </patternFill>
      </fill>
    </dxf>
    <dxf>
      <fill>
        <patternFill>
          <bgColor theme="0" tint="-0.14996795556505021"/>
        </patternFill>
      </fill>
    </dxf>
    <dxf>
      <fill>
        <patternFill>
          <bgColor theme="7" tint="0.79998168889431442"/>
        </patternFill>
      </fill>
    </dxf>
    <dxf>
      <fill>
        <patternFill>
          <bgColor rgb="FFFFFF00"/>
        </patternFill>
      </fill>
    </dxf>
    <dxf>
      <fill>
        <patternFill>
          <bgColor theme="0" tint="-0.14996795556505021"/>
        </patternFill>
      </fill>
    </dxf>
    <dxf>
      <font>
        <color theme="0" tint="-0.24994659260841701"/>
      </font>
      <fill>
        <patternFill patternType="gray125">
          <bgColor theme="0" tint="-0.14996795556505021"/>
        </patternFill>
      </fill>
    </dxf>
    <dxf>
      <fill>
        <patternFill>
          <bgColor rgb="FF92D050"/>
        </patternFill>
      </fill>
    </dxf>
    <dxf>
      <font>
        <color theme="0"/>
      </font>
      <fill>
        <patternFill>
          <bgColor theme="4"/>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ill>
        <patternFill>
          <bgColor theme="9" tint="0.79998168889431442"/>
        </patternFill>
      </fill>
      <border>
        <left style="thin">
          <color auto="1"/>
        </left>
        <right style="thin">
          <color auto="1"/>
        </right>
        <top style="thin">
          <color auto="1"/>
        </top>
        <bottom style="thin">
          <color auto="1"/>
        </bottom>
        <vertical/>
        <horizontal/>
      </border>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ont>
        <strike val="0"/>
        <color theme="0" tint="-0.24994659260841701"/>
      </font>
      <fill>
        <patternFill patternType="gray125">
          <bgColor theme="0" tint="-0.14996795556505021"/>
        </patternFill>
      </fill>
    </dxf>
    <dxf>
      <fill>
        <patternFill>
          <bgColor theme="0" tint="-0.14996795556505021"/>
        </patternFill>
      </fill>
    </dxf>
    <dxf>
      <fill>
        <patternFill>
          <bgColor rgb="FFFFFF00"/>
        </patternFill>
      </fill>
    </dxf>
    <dxf>
      <font>
        <color auto="1"/>
      </font>
      <fill>
        <patternFill>
          <bgColor theme="0" tint="-0.14996795556505021"/>
        </patternFill>
      </fill>
    </dxf>
    <dxf>
      <font>
        <color theme="0"/>
      </font>
      <fill>
        <patternFill>
          <bgColor theme="4"/>
        </patternFill>
      </fill>
    </dxf>
    <dxf>
      <fill>
        <patternFill>
          <bgColor rgb="FF92D050"/>
        </patternFill>
      </fill>
    </dxf>
    <dxf>
      <fill>
        <patternFill>
          <bgColor theme="0" tint="-0.14996795556505021"/>
        </patternFill>
      </fill>
    </dxf>
    <dxf>
      <font>
        <strike val="0"/>
        <color theme="0" tint="-0.24994659260841701"/>
      </font>
      <fill>
        <patternFill patternType="gray125">
          <bgColor theme="0" tint="-0.14996795556505021"/>
        </patternFill>
      </fill>
    </dxf>
    <dxf>
      <fill>
        <patternFill>
          <bgColor theme="9" tint="0.79998168889431442"/>
        </patternFill>
      </fill>
      <border>
        <left style="thin">
          <color auto="1"/>
        </left>
        <right style="thin">
          <color auto="1"/>
        </right>
        <top style="thin">
          <color auto="1"/>
        </top>
        <bottom style="thin">
          <color auto="1"/>
        </bottom>
        <vertical/>
        <horizontal/>
      </border>
    </dxf>
    <dxf>
      <font>
        <color theme="0"/>
      </font>
      <fill>
        <patternFill>
          <bgColor theme="4"/>
        </patternFill>
      </fill>
    </dxf>
    <dxf>
      <fill>
        <patternFill>
          <bgColor rgb="FF92D050"/>
        </patternFill>
      </fill>
    </dxf>
    <dxf>
      <fill>
        <patternFill>
          <bgColor theme="9" tint="0.79998168889431442"/>
        </patternFill>
      </fill>
      <border>
        <left style="thin">
          <color auto="1"/>
        </left>
        <right style="thin">
          <color auto="1"/>
        </right>
        <top style="thin">
          <color auto="1"/>
        </top>
        <bottom style="thin">
          <color auto="1"/>
        </bottom>
        <vertical/>
        <horizontal/>
      </border>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14996795556505021"/>
      </font>
      <fill>
        <patternFill patternType="gray0625">
          <fgColor theme="0" tint="-0.14996795556505021"/>
          <bgColor theme="0" tint="-4.9989318521683403E-2"/>
        </patternFill>
      </fill>
      <border>
        <left/>
        <right/>
        <top/>
        <bottom/>
        <vertical/>
        <horizontal/>
      </border>
    </dxf>
    <dxf>
      <font>
        <color theme="0" tint="-0.24994659260841701"/>
      </font>
      <fill>
        <patternFill patternType="gray125">
          <bgColor theme="0" tint="-0.14996795556505021"/>
        </patternFill>
      </fill>
    </dxf>
    <dxf>
      <font>
        <color theme="0" tint="-0.24994659260841701"/>
      </font>
      <fill>
        <patternFill patternType="gray125">
          <bgColor theme="0" tint="-0.14996795556505021"/>
        </patternFill>
      </fill>
    </dxf>
    <dxf>
      <font>
        <color theme="0" tint="-0.14996795556505021"/>
      </font>
      <fill>
        <patternFill patternType="gray0625">
          <fgColor theme="0" tint="-0.14996795556505021"/>
          <bgColor theme="0" tint="-4.9989318521683403E-2"/>
        </patternFill>
      </fill>
      <border>
        <left/>
        <right/>
        <top/>
        <bottom/>
        <vertical/>
        <horizontal/>
      </border>
    </dxf>
    <dxf>
      <font>
        <color theme="0" tint="-0.14996795556505021"/>
      </font>
      <fill>
        <patternFill patternType="gray125">
          <bgColor theme="0" tint="-0.14996795556505021"/>
        </patternFill>
      </fill>
    </dxf>
    <dxf>
      <font>
        <color theme="0" tint="-0.14996795556505021"/>
      </font>
      <fill>
        <patternFill patternType="gray125">
          <bgColor theme="0" tint="-4.9989318521683403E-2"/>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9" defaultPivotStyle="PivotStyleLight16"/>
  <colors>
    <mruColors>
      <color rgb="FFE4DF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17</xdr:col>
      <xdr:colOff>38040</xdr:colOff>
      <xdr:row>1</xdr:row>
      <xdr:rowOff>56988</xdr:rowOff>
    </xdr:from>
    <xdr:to>
      <xdr:col>21</xdr:col>
      <xdr:colOff>510713</xdr:colOff>
      <xdr:row>7</xdr:row>
      <xdr:rowOff>73334</xdr:rowOff>
    </xdr:to>
    <xdr:pic>
      <xdr:nvPicPr>
        <xdr:cNvPr id="2" name="Picture 1" descr="UNEP Copenhagen Climate Centre (UNEP-CCC) logo">
          <a:extLst>
            <a:ext uri="{FF2B5EF4-FFF2-40B4-BE49-F238E27FC236}">
              <a16:creationId xmlns:a16="http://schemas.microsoft.com/office/drawing/2014/main" id="{E4A706C9-E50C-4B4B-B5CB-454984BE8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6117" y="252373"/>
          <a:ext cx="2911806" cy="11823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17686</xdr:colOff>
      <xdr:row>0</xdr:row>
      <xdr:rowOff>0</xdr:rowOff>
    </xdr:from>
    <xdr:to>
      <xdr:col>3</xdr:col>
      <xdr:colOff>14490</xdr:colOff>
      <xdr:row>7</xdr:row>
      <xdr:rowOff>262283</xdr:rowOff>
    </xdr:to>
    <xdr:pic>
      <xdr:nvPicPr>
        <xdr:cNvPr id="3" name="Picture 2">
          <a:extLst>
            <a:ext uri="{FF2B5EF4-FFF2-40B4-BE49-F238E27FC236}">
              <a16:creationId xmlns:a16="http://schemas.microsoft.com/office/drawing/2014/main" id="{6B3E350E-68F4-7443-A766-9368BAB4B7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60827" y="0"/>
          <a:ext cx="1569813" cy="15698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423870</xdr:colOff>
      <xdr:row>9</xdr:row>
      <xdr:rowOff>44979</xdr:rowOff>
    </xdr:from>
    <xdr:to>
      <xdr:col>15</xdr:col>
      <xdr:colOff>236576</xdr:colOff>
      <xdr:row>33</xdr:row>
      <xdr:rowOff>181503</xdr:rowOff>
    </xdr:to>
    <xdr:pic>
      <xdr:nvPicPr>
        <xdr:cNvPr id="48" name="Picture 47">
          <a:extLst>
            <a:ext uri="{FF2B5EF4-FFF2-40B4-BE49-F238E27FC236}">
              <a16:creationId xmlns:a16="http://schemas.microsoft.com/office/drawing/2014/main" id="{91B57668-FDA4-828C-FA1A-E5699F82AF45}"/>
            </a:ext>
          </a:extLst>
        </xdr:cNvPr>
        <xdr:cNvPicPr>
          <a:picLocks noChangeAspect="1"/>
        </xdr:cNvPicPr>
      </xdr:nvPicPr>
      <xdr:blipFill>
        <a:blip xmlns:r="http://schemas.openxmlformats.org/officeDocument/2006/relationships" r:embed="rId1"/>
        <a:stretch>
          <a:fillRect/>
        </a:stretch>
      </xdr:blipFill>
      <xdr:spPr>
        <a:xfrm>
          <a:off x="1651537" y="2373312"/>
          <a:ext cx="9221289" cy="47148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unitednations.sharepoint.com/sites/CBITIIB/Shared%20Documents/CBIT%202B/22009-CBIT%202B/Working/PCP_Art%2013.%20&amp;%206/Final%20version/archive/Article%206_Article%2013_Tracking%20Tool_FINAL.xlsx" TargetMode="External"/><Relationship Id="rId1" Type="http://schemas.openxmlformats.org/officeDocument/2006/relationships/externalLinkPath" Target="https://unitednations.sharepoint.com/sites/CBITIIB/Shared%20Documents/CBIT%202B/22009-CBIT%202B/Working/PCP_Art%2013.%20&amp;%206/Final%20version/archive/Article%206_Article%2013_Tracking%20Tool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Fields"/>
      <sheetName val="Introduction"/>
      <sheetName val="Instructions"/>
      <sheetName val="Step 0 NDC Selection"/>
      <sheetName val="Step 1 NDC Information"/>
      <sheetName val="Step 2 GHG Data"/>
      <sheetName val="Step 3 Article 6 Information"/>
      <sheetName val="Step 4 Calculating CA "/>
      <sheetName val="Step 4 CA Method Selection"/>
      <sheetName val="Step 5 Tracking Progress"/>
      <sheetName val="Step 6 Results BTR"/>
      <sheetName val="Calc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60D782-7849-47F5-A3B7-34D8A424196C}" name="Table1" displayName="Table1" ref="A1:H9" totalsRowShown="0" headerRowDxfId="182" dataDxfId="181">
  <autoFilter ref="A1:H9" xr:uid="{6360D782-7849-47F5-A3B7-34D8A424196C}"/>
  <tableColumns count="8">
    <tableColumn id="1" xr3:uid="{F74C361F-7DAA-4C8E-93E2-199E21D0C920}" name="NDC target type: fixed level or trajectory" dataDxfId="180"/>
    <tableColumn id="3" xr3:uid="{49261437-D114-4118-BD32-DEF7CF5AE367}" name="Reference point" dataDxfId="179"/>
    <tableColumn id="4" xr3:uid="{F9237D34-ED4B-4038-AD10-CF3BF4ABECF7}" name="GHG Target" dataDxfId="178"/>
    <tableColumn id="6" xr3:uid="{9CDFCD7F-2BA8-4752-BE2B-04A8537CA4F7}" name="Type of target" dataDxfId="177"/>
    <tableColumn id="2" xr3:uid="{768F42D7-F7CE-4700-809C-CCF209413FD7}" name="Single Year CA Accounting Approach" dataDxfId="176"/>
    <tableColumn id="5" xr3:uid="{E22FFAE0-2CD1-4945-9C83-1537BF0DD4F6}" name="Multi-year CA Accounting Approach" dataDxfId="175"/>
    <tableColumn id="7" xr3:uid="{99A6BEFC-5242-49BE-A0A7-C6ABA88225AB}" name="NDC Type" dataDxfId="174"/>
    <tableColumn id="8" xr3:uid="{3909A457-A451-4CCD-A2D8-D3E53750844E}" name="NDC Target Type" dataDxfId="173"/>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11"/>
  <sheetViews>
    <sheetView zoomScale="76" workbookViewId="0">
      <selection activeCell="C19" sqref="C19"/>
    </sheetView>
  </sheetViews>
  <sheetFormatPr defaultRowHeight="14.5" x14ac:dyDescent="0.35"/>
  <cols>
    <col min="1" max="1" width="26.81640625" customWidth="1"/>
    <col min="2" max="2" width="20.1796875" customWidth="1"/>
    <col min="3" max="3" width="25.7265625" customWidth="1"/>
    <col min="4" max="4" width="34.1796875" customWidth="1"/>
    <col min="5" max="5" width="28.81640625" customWidth="1"/>
    <col min="6" max="6" width="32.26953125" customWidth="1"/>
    <col min="13" max="13" width="10.453125" bestFit="1" customWidth="1"/>
    <col min="14" max="14" width="13.7265625" customWidth="1"/>
    <col min="15" max="15" width="15.54296875" customWidth="1"/>
  </cols>
  <sheetData>
    <row r="1" spans="1:15" ht="43.5" x14ac:dyDescent="0.35">
      <c r="A1" s="1" t="s">
        <v>0</v>
      </c>
      <c r="B1" s="1" t="s">
        <v>1</v>
      </c>
      <c r="C1" s="1" t="s">
        <v>2</v>
      </c>
      <c r="D1" s="1" t="s">
        <v>3</v>
      </c>
      <c r="E1" s="1" t="s">
        <v>4</v>
      </c>
      <c r="F1" s="1" t="s">
        <v>5</v>
      </c>
      <c r="G1" s="1" t="s">
        <v>6</v>
      </c>
      <c r="H1" s="1" t="s">
        <v>7</v>
      </c>
      <c r="M1" s="6" t="s">
        <v>8</v>
      </c>
      <c r="N1" s="8" t="s">
        <v>9</v>
      </c>
      <c r="O1" s="8" t="s">
        <v>10</v>
      </c>
    </row>
    <row r="2" spans="1:15" ht="29" x14ac:dyDescent="0.35">
      <c r="A2" s="1" t="s">
        <v>11</v>
      </c>
      <c r="B2" s="1" t="s">
        <v>12</v>
      </c>
      <c r="C2" s="1" t="s">
        <v>13</v>
      </c>
      <c r="D2" s="1" t="s">
        <v>14</v>
      </c>
      <c r="E2" s="1" t="s">
        <v>15</v>
      </c>
      <c r="F2" s="1"/>
      <c r="G2" s="1" t="s">
        <v>16</v>
      </c>
      <c r="H2" s="1" t="s">
        <v>17</v>
      </c>
      <c r="M2" s="7" t="s">
        <v>10</v>
      </c>
      <c r="N2" s="9" t="s">
        <v>18</v>
      </c>
      <c r="O2" s="9" t="s">
        <v>19</v>
      </c>
    </row>
    <row r="3" spans="1:15" x14ac:dyDescent="0.35">
      <c r="A3" s="1" t="s">
        <v>20</v>
      </c>
      <c r="B3" s="1" t="s">
        <v>21</v>
      </c>
      <c r="C3" s="1" t="s">
        <v>22</v>
      </c>
      <c r="D3" s="1" t="s">
        <v>23</v>
      </c>
      <c r="E3" s="1" t="s">
        <v>24</v>
      </c>
      <c r="F3" s="1"/>
      <c r="G3" s="1" t="s">
        <v>25</v>
      </c>
      <c r="H3" s="1" t="s">
        <v>26</v>
      </c>
      <c r="M3" s="7" t="s">
        <v>27</v>
      </c>
      <c r="N3" s="7" t="s">
        <v>27</v>
      </c>
      <c r="O3" s="7" t="s">
        <v>28</v>
      </c>
    </row>
    <row r="4" spans="1:15" x14ac:dyDescent="0.35">
      <c r="A4" s="1"/>
      <c r="B4" s="1"/>
      <c r="C4" s="1"/>
      <c r="D4" s="1"/>
      <c r="E4" s="1"/>
      <c r="F4" s="1"/>
      <c r="G4" s="1" t="s">
        <v>29</v>
      </c>
      <c r="H4" s="1" t="s">
        <v>30</v>
      </c>
      <c r="M4" s="7" t="s">
        <v>31</v>
      </c>
      <c r="N4" s="7"/>
      <c r="O4" s="7" t="s">
        <v>32</v>
      </c>
    </row>
    <row r="5" spans="1:15" x14ac:dyDescent="0.35">
      <c r="A5" s="1"/>
      <c r="B5" s="1"/>
      <c r="C5" s="1"/>
      <c r="D5" s="1"/>
      <c r="E5" s="1"/>
      <c r="F5" s="1"/>
      <c r="G5" s="1"/>
      <c r="H5" s="1" t="s">
        <v>33</v>
      </c>
    </row>
    <row r="6" spans="1:15" x14ac:dyDescent="0.35">
      <c r="A6" s="1"/>
      <c r="B6" s="1"/>
      <c r="C6" s="1"/>
      <c r="D6" s="1"/>
      <c r="E6" s="1"/>
      <c r="F6" s="1"/>
      <c r="G6" s="1"/>
      <c r="H6" s="1" t="s">
        <v>34</v>
      </c>
    </row>
    <row r="7" spans="1:15" x14ac:dyDescent="0.35">
      <c r="A7" s="1"/>
      <c r="B7" s="1"/>
      <c r="C7" s="1"/>
      <c r="D7" s="1"/>
      <c r="E7" s="1"/>
      <c r="F7" s="1"/>
      <c r="G7" s="1"/>
      <c r="H7" s="1" t="s">
        <v>35</v>
      </c>
    </row>
    <row r="8" spans="1:15" x14ac:dyDescent="0.35">
      <c r="A8" s="1"/>
      <c r="B8" s="1"/>
      <c r="C8" s="1"/>
      <c r="D8" s="1"/>
      <c r="E8" s="1"/>
      <c r="F8" s="1"/>
      <c r="G8" s="1"/>
      <c r="H8" s="1" t="s">
        <v>36</v>
      </c>
    </row>
    <row r="9" spans="1:15" x14ac:dyDescent="0.35">
      <c r="A9" s="1"/>
      <c r="B9" s="1"/>
      <c r="C9" s="1"/>
      <c r="D9" s="1"/>
      <c r="E9" s="1"/>
      <c r="F9" s="1"/>
      <c r="G9" s="1"/>
      <c r="H9" s="1" t="s">
        <v>37</v>
      </c>
    </row>
    <row r="10" spans="1:15" x14ac:dyDescent="0.35">
      <c r="A10" s="1"/>
      <c r="B10" s="1"/>
      <c r="C10" s="1"/>
      <c r="D10" s="1"/>
      <c r="E10" s="1"/>
      <c r="F10" s="1"/>
      <c r="G10" s="1"/>
      <c r="H10" s="1"/>
    </row>
    <row r="11" spans="1:15" x14ac:dyDescent="0.35">
      <c r="A11" s="1"/>
      <c r="B11" s="1"/>
      <c r="C11" s="1"/>
      <c r="D11" s="1"/>
      <c r="E11" s="1"/>
      <c r="F11" s="1"/>
      <c r="G11" s="1"/>
      <c r="H11" s="1"/>
    </row>
  </sheetData>
  <sheetProtection algorithmName="SHA-512" hashValue="fp+W1obuDyhwPMyDo4RbiG6vTfbpfSybHmvhyB3RjkPm6iSQ0qykVEG3auFeVDxaovqkW/pNlD0sx3gpHS9cyg==" saltValue="vVEj/hy0BOa6605t4BV+7Q==" spinCount="100000" sheet="1" objects="1" scenarios="1"/>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7111B-7635-4013-B1F4-15515D353E09}">
  <dimension ref="B7:AB67"/>
  <sheetViews>
    <sheetView tabSelected="1" zoomScale="78" zoomScaleNormal="110" workbookViewId="0"/>
  </sheetViews>
  <sheetFormatPr defaultColWidth="9.1796875" defaultRowHeight="14.5" x14ac:dyDescent="0.35"/>
  <cols>
    <col min="1" max="1" width="9.1796875" style="3"/>
    <col min="2" max="2" width="12.1796875" style="3" customWidth="1"/>
    <col min="3" max="3" width="10.453125" style="3" customWidth="1"/>
    <col min="4" max="15" width="9.1796875" style="3"/>
    <col min="16" max="16" width="13.26953125" style="3" customWidth="1"/>
    <col min="17" max="17" width="11.453125" style="3" customWidth="1"/>
    <col min="18" max="16384" width="9.1796875" style="3"/>
  </cols>
  <sheetData>
    <row r="7" spans="2:28" x14ac:dyDescent="0.35">
      <c r="I7"/>
    </row>
    <row r="8" spans="2:28" ht="26.15" customHeight="1" x14ac:dyDescent="0.6">
      <c r="B8" s="213" t="s">
        <v>48</v>
      </c>
      <c r="C8" s="213"/>
      <c r="D8" s="213"/>
      <c r="E8" s="213"/>
      <c r="F8" s="213"/>
      <c r="G8" s="213"/>
      <c r="H8" s="213"/>
      <c r="I8" s="213"/>
      <c r="J8" s="213"/>
      <c r="K8" s="213"/>
      <c r="L8" s="213"/>
      <c r="M8" s="213"/>
      <c r="N8" s="213"/>
      <c r="O8" s="213"/>
      <c r="P8" s="213"/>
      <c r="Q8" s="213"/>
    </row>
    <row r="9" spans="2:28" ht="26.15" customHeight="1" x14ac:dyDescent="0.6">
      <c r="B9" s="214"/>
      <c r="C9" s="214"/>
      <c r="D9" s="214"/>
      <c r="E9" s="214"/>
      <c r="F9" s="214"/>
      <c r="G9" s="214"/>
      <c r="H9" s="214"/>
      <c r="I9" s="214"/>
      <c r="J9" s="214"/>
      <c r="K9" s="214"/>
      <c r="L9" s="214"/>
      <c r="M9" s="214"/>
      <c r="N9" s="214"/>
      <c r="O9" s="214"/>
      <c r="P9" s="214"/>
      <c r="Q9" s="214"/>
    </row>
    <row r="11" spans="2:28" ht="15" customHeight="1" x14ac:dyDescent="0.35">
      <c r="B11" s="212" t="s">
        <v>38</v>
      </c>
      <c r="C11" s="212"/>
      <c r="D11" s="212"/>
      <c r="E11" s="212"/>
      <c r="F11" s="212"/>
      <c r="G11" s="212"/>
      <c r="H11" s="212"/>
      <c r="I11" s="212"/>
      <c r="J11" s="212"/>
      <c r="K11" s="212"/>
      <c r="L11" s="212"/>
      <c r="M11" s="212"/>
      <c r="N11" s="212"/>
      <c r="O11" s="212"/>
      <c r="P11" s="212"/>
      <c r="Q11" s="212"/>
      <c r="R11" s="212"/>
      <c r="S11" s="212"/>
      <c r="T11" s="212"/>
      <c r="U11" s="212"/>
      <c r="V11" s="212"/>
    </row>
    <row r="12" spans="2:28" ht="28.5" x14ac:dyDescent="0.65">
      <c r="B12" s="212"/>
      <c r="C12" s="212"/>
      <c r="D12" s="212"/>
      <c r="E12" s="212"/>
      <c r="F12" s="212"/>
      <c r="G12" s="212"/>
      <c r="H12" s="212"/>
      <c r="I12" s="212"/>
      <c r="J12" s="212"/>
      <c r="K12" s="212"/>
      <c r="L12" s="212"/>
      <c r="M12" s="212"/>
      <c r="N12" s="212"/>
      <c r="O12" s="212"/>
      <c r="P12" s="212"/>
      <c r="Q12" s="212"/>
      <c r="R12" s="212"/>
      <c r="S12" s="212"/>
      <c r="T12" s="212"/>
      <c r="U12" s="212"/>
      <c r="V12" s="212"/>
      <c r="W12" s="177"/>
      <c r="AB12"/>
    </row>
    <row r="13" spans="2:28" ht="28.5" x14ac:dyDescent="0.65">
      <c r="B13" s="212"/>
      <c r="C13" s="212"/>
      <c r="D13" s="212"/>
      <c r="E13" s="212"/>
      <c r="F13" s="212"/>
      <c r="G13" s="212"/>
      <c r="H13" s="212"/>
      <c r="I13" s="212"/>
      <c r="J13" s="212"/>
      <c r="K13" s="212"/>
      <c r="L13" s="212"/>
      <c r="M13" s="212"/>
      <c r="N13" s="212"/>
      <c r="O13" s="212"/>
      <c r="P13" s="212"/>
      <c r="Q13" s="212"/>
      <c r="R13" s="212"/>
      <c r="S13" s="212"/>
      <c r="T13" s="212"/>
      <c r="U13" s="212"/>
      <c r="V13" s="212"/>
      <c r="W13" s="177"/>
    </row>
    <row r="14" spans="2:28" ht="21" customHeight="1" x14ac:dyDescent="0.35">
      <c r="B14" s="211" t="s">
        <v>222</v>
      </c>
      <c r="C14" s="211"/>
      <c r="D14" s="211"/>
      <c r="E14" s="211"/>
      <c r="F14" s="211"/>
      <c r="G14" s="211"/>
      <c r="H14" s="211"/>
      <c r="I14" s="211"/>
      <c r="J14" s="211"/>
      <c r="K14" s="211"/>
      <c r="L14" s="211"/>
      <c r="M14" s="211"/>
      <c r="N14" s="211"/>
      <c r="O14" s="211"/>
      <c r="P14" s="211"/>
      <c r="Q14" s="211"/>
      <c r="R14" s="211"/>
      <c r="S14" s="211"/>
      <c r="T14" s="211"/>
      <c r="U14" s="211"/>
      <c r="V14" s="211"/>
    </row>
    <row r="15" spans="2:28" ht="15" customHeight="1" x14ac:dyDescent="0.35">
      <c r="B15" s="211"/>
      <c r="C15" s="211"/>
      <c r="D15" s="211"/>
      <c r="E15" s="211"/>
      <c r="F15" s="211"/>
      <c r="G15" s="211"/>
      <c r="H15" s="211"/>
      <c r="I15" s="211"/>
      <c r="J15" s="211"/>
      <c r="K15" s="211"/>
      <c r="L15" s="211"/>
      <c r="M15" s="211"/>
      <c r="N15" s="211"/>
      <c r="O15" s="211"/>
      <c r="P15" s="211"/>
      <c r="Q15" s="211"/>
      <c r="R15" s="211"/>
      <c r="S15" s="211"/>
      <c r="T15" s="211"/>
      <c r="U15" s="211"/>
      <c r="V15" s="211"/>
    </row>
    <row r="17" spans="2:22" ht="18.5" x14ac:dyDescent="0.45">
      <c r="B17" s="4" t="s">
        <v>39</v>
      </c>
    </row>
    <row r="18" spans="2:22" ht="14.5" customHeight="1" x14ac:dyDescent="0.35">
      <c r="B18" s="199" t="s">
        <v>229</v>
      </c>
      <c r="C18" s="200"/>
      <c r="D18" s="200"/>
      <c r="E18" s="200"/>
      <c r="F18" s="200"/>
      <c r="G18" s="200"/>
      <c r="H18" s="200"/>
      <c r="I18" s="200"/>
      <c r="J18" s="200"/>
      <c r="K18" s="200"/>
      <c r="L18" s="200"/>
      <c r="M18" s="200"/>
      <c r="N18" s="200"/>
      <c r="O18" s="200"/>
      <c r="P18" s="200"/>
      <c r="Q18" s="200"/>
      <c r="R18" s="200"/>
      <c r="S18" s="200"/>
      <c r="T18" s="200"/>
      <c r="U18" s="200"/>
      <c r="V18" s="201"/>
    </row>
    <row r="19" spans="2:22" ht="14.5" customHeight="1" x14ac:dyDescent="0.35">
      <c r="B19" s="202"/>
      <c r="C19" s="203"/>
      <c r="D19" s="203"/>
      <c r="E19" s="203"/>
      <c r="F19" s="203"/>
      <c r="G19" s="203"/>
      <c r="H19" s="203"/>
      <c r="I19" s="203"/>
      <c r="J19" s="203"/>
      <c r="K19" s="203"/>
      <c r="L19" s="203"/>
      <c r="M19" s="203"/>
      <c r="N19" s="203"/>
      <c r="O19" s="203"/>
      <c r="P19" s="203"/>
      <c r="Q19" s="203"/>
      <c r="R19" s="203"/>
      <c r="S19" s="203"/>
      <c r="T19" s="203"/>
      <c r="U19" s="203"/>
      <c r="V19" s="204"/>
    </row>
    <row r="20" spans="2:22" ht="14.5" customHeight="1" x14ac:dyDescent="0.35">
      <c r="B20" s="202"/>
      <c r="C20" s="203"/>
      <c r="D20" s="203"/>
      <c r="E20" s="203"/>
      <c r="F20" s="203"/>
      <c r="G20" s="203"/>
      <c r="H20" s="203"/>
      <c r="I20" s="203"/>
      <c r="J20" s="203"/>
      <c r="K20" s="203"/>
      <c r="L20" s="203"/>
      <c r="M20" s="203"/>
      <c r="N20" s="203"/>
      <c r="O20" s="203"/>
      <c r="P20" s="203"/>
      <c r="Q20" s="203"/>
      <c r="R20" s="203"/>
      <c r="S20" s="203"/>
      <c r="T20" s="203"/>
      <c r="U20" s="203"/>
      <c r="V20" s="204"/>
    </row>
    <row r="21" spans="2:22" ht="14.5" customHeight="1" x14ac:dyDescent="0.35">
      <c r="B21" s="202"/>
      <c r="C21" s="203"/>
      <c r="D21" s="203"/>
      <c r="E21" s="203"/>
      <c r="F21" s="203"/>
      <c r="G21" s="203"/>
      <c r="H21" s="203"/>
      <c r="I21" s="203"/>
      <c r="J21" s="203"/>
      <c r="K21" s="203"/>
      <c r="L21" s="203"/>
      <c r="M21" s="203"/>
      <c r="N21" s="203"/>
      <c r="O21" s="203"/>
      <c r="P21" s="203"/>
      <c r="Q21" s="203"/>
      <c r="R21" s="203"/>
      <c r="S21" s="203"/>
      <c r="T21" s="203"/>
      <c r="U21" s="203"/>
      <c r="V21" s="204"/>
    </row>
    <row r="22" spans="2:22" ht="47.5" customHeight="1" x14ac:dyDescent="0.35">
      <c r="B22" s="202"/>
      <c r="C22" s="203"/>
      <c r="D22" s="203"/>
      <c r="E22" s="203"/>
      <c r="F22" s="203"/>
      <c r="G22" s="203"/>
      <c r="H22" s="203"/>
      <c r="I22" s="203"/>
      <c r="J22" s="203"/>
      <c r="K22" s="203"/>
      <c r="L22" s="203"/>
      <c r="M22" s="203"/>
      <c r="N22" s="203"/>
      <c r="O22" s="203"/>
      <c r="P22" s="203"/>
      <c r="Q22" s="203"/>
      <c r="R22" s="203"/>
      <c r="S22" s="203"/>
      <c r="T22" s="203"/>
      <c r="U22" s="203"/>
      <c r="V22" s="204"/>
    </row>
    <row r="23" spans="2:22" ht="14.5" customHeight="1" x14ac:dyDescent="0.35">
      <c r="B23" s="202"/>
      <c r="C23" s="203"/>
      <c r="D23" s="203"/>
      <c r="E23" s="203"/>
      <c r="F23" s="203"/>
      <c r="G23" s="203"/>
      <c r="H23" s="203"/>
      <c r="I23" s="203"/>
      <c r="J23" s="203"/>
      <c r="K23" s="203"/>
      <c r="L23" s="203"/>
      <c r="M23" s="203"/>
      <c r="N23" s="203"/>
      <c r="O23" s="203"/>
      <c r="P23" s="203"/>
      <c r="Q23" s="203"/>
      <c r="R23" s="203"/>
      <c r="S23" s="203"/>
      <c r="T23" s="203"/>
      <c r="U23" s="203"/>
      <c r="V23" s="204"/>
    </row>
    <row r="24" spans="2:22" ht="14.5" customHeight="1" x14ac:dyDescent="0.35">
      <c r="B24" s="202"/>
      <c r="C24" s="203"/>
      <c r="D24" s="203"/>
      <c r="E24" s="203"/>
      <c r="F24" s="203"/>
      <c r="G24" s="203"/>
      <c r="H24" s="203"/>
      <c r="I24" s="203"/>
      <c r="J24" s="203"/>
      <c r="K24" s="203"/>
      <c r="L24" s="203"/>
      <c r="M24" s="203"/>
      <c r="N24" s="203"/>
      <c r="O24" s="203"/>
      <c r="P24" s="203"/>
      <c r="Q24" s="203"/>
      <c r="R24" s="203"/>
      <c r="S24" s="203"/>
      <c r="T24" s="203"/>
      <c r="U24" s="203"/>
      <c r="V24" s="204"/>
    </row>
    <row r="25" spans="2:22" ht="14.5" customHeight="1" x14ac:dyDescent="0.35">
      <c r="B25" s="202"/>
      <c r="C25" s="203"/>
      <c r="D25" s="203"/>
      <c r="E25" s="203"/>
      <c r="F25" s="203"/>
      <c r="G25" s="203"/>
      <c r="H25" s="203"/>
      <c r="I25" s="203"/>
      <c r="J25" s="203"/>
      <c r="K25" s="203"/>
      <c r="L25" s="203"/>
      <c r="M25" s="203"/>
      <c r="N25" s="203"/>
      <c r="O25" s="203"/>
      <c r="P25" s="203"/>
      <c r="Q25" s="203"/>
      <c r="R25" s="203"/>
      <c r="S25" s="203"/>
      <c r="T25" s="203"/>
      <c r="U25" s="203"/>
      <c r="V25" s="204"/>
    </row>
    <row r="26" spans="2:22" ht="14.5" customHeight="1" x14ac:dyDescent="0.35">
      <c r="B26" s="202"/>
      <c r="C26" s="203"/>
      <c r="D26" s="203"/>
      <c r="E26" s="203"/>
      <c r="F26" s="203"/>
      <c r="G26" s="203"/>
      <c r="H26" s="203"/>
      <c r="I26" s="203"/>
      <c r="J26" s="203"/>
      <c r="K26" s="203"/>
      <c r="L26" s="203"/>
      <c r="M26" s="203"/>
      <c r="N26" s="203"/>
      <c r="O26" s="203"/>
      <c r="P26" s="203"/>
      <c r="Q26" s="203"/>
      <c r="R26" s="203"/>
      <c r="S26" s="203"/>
      <c r="T26" s="203"/>
      <c r="U26" s="203"/>
      <c r="V26" s="204"/>
    </row>
    <row r="27" spans="2:22" ht="14.5" customHeight="1" x14ac:dyDescent="0.35">
      <c r="B27" s="202"/>
      <c r="C27" s="203"/>
      <c r="D27" s="203"/>
      <c r="E27" s="203"/>
      <c r="F27" s="203"/>
      <c r="G27" s="203"/>
      <c r="H27" s="203"/>
      <c r="I27" s="203"/>
      <c r="J27" s="203"/>
      <c r="K27" s="203"/>
      <c r="L27" s="203"/>
      <c r="M27" s="203"/>
      <c r="N27" s="203"/>
      <c r="O27" s="203"/>
      <c r="P27" s="203"/>
      <c r="Q27" s="203"/>
      <c r="R27" s="203"/>
      <c r="S27" s="203"/>
      <c r="T27" s="203"/>
      <c r="U27" s="203"/>
      <c r="V27" s="204"/>
    </row>
    <row r="28" spans="2:22" ht="14.5" customHeight="1" x14ac:dyDescent="0.35">
      <c r="B28" s="202"/>
      <c r="C28" s="203"/>
      <c r="D28" s="203"/>
      <c r="E28" s="203"/>
      <c r="F28" s="203"/>
      <c r="G28" s="203"/>
      <c r="H28" s="203"/>
      <c r="I28" s="203"/>
      <c r="J28" s="203"/>
      <c r="K28" s="203"/>
      <c r="L28" s="203"/>
      <c r="M28" s="203"/>
      <c r="N28" s="203"/>
      <c r="O28" s="203"/>
      <c r="P28" s="203"/>
      <c r="Q28" s="203"/>
      <c r="R28" s="203"/>
      <c r="S28" s="203"/>
      <c r="T28" s="203"/>
      <c r="U28" s="203"/>
      <c r="V28" s="204"/>
    </row>
    <row r="29" spans="2:22" ht="95.15" customHeight="1" x14ac:dyDescent="0.35">
      <c r="B29" s="205"/>
      <c r="C29" s="206"/>
      <c r="D29" s="206"/>
      <c r="E29" s="206"/>
      <c r="F29" s="206"/>
      <c r="G29" s="206"/>
      <c r="H29" s="206"/>
      <c r="I29" s="206"/>
      <c r="J29" s="206"/>
      <c r="K29" s="206"/>
      <c r="L29" s="206"/>
      <c r="M29" s="206"/>
      <c r="N29" s="206"/>
      <c r="O29" s="206"/>
      <c r="P29" s="206"/>
      <c r="Q29" s="206"/>
      <c r="R29" s="206"/>
      <c r="S29" s="206"/>
      <c r="T29" s="206"/>
      <c r="U29" s="206"/>
      <c r="V29" s="207"/>
    </row>
    <row r="31" spans="2:22" ht="18.5" x14ac:dyDescent="0.45">
      <c r="B31" s="4" t="s">
        <v>40</v>
      </c>
    </row>
    <row r="32" spans="2:22" ht="14.5" customHeight="1" x14ac:dyDescent="0.35">
      <c r="B32" s="199" t="s">
        <v>41</v>
      </c>
      <c r="C32" s="200"/>
      <c r="D32" s="200"/>
      <c r="E32" s="200"/>
      <c r="F32" s="200"/>
      <c r="G32" s="200"/>
      <c r="H32" s="200"/>
      <c r="I32" s="200"/>
      <c r="J32" s="200"/>
      <c r="K32" s="200"/>
      <c r="L32" s="200"/>
      <c r="M32" s="200"/>
      <c r="N32" s="200"/>
      <c r="O32" s="200"/>
      <c r="P32" s="200"/>
      <c r="Q32" s="200"/>
      <c r="R32" s="200"/>
      <c r="S32" s="200"/>
      <c r="T32" s="200"/>
      <c r="U32" s="200"/>
      <c r="V32" s="201"/>
    </row>
    <row r="33" spans="2:22" ht="14.5" customHeight="1" x14ac:dyDescent="0.35">
      <c r="B33" s="202"/>
      <c r="C33" s="203"/>
      <c r="D33" s="203"/>
      <c r="E33" s="203"/>
      <c r="F33" s="203"/>
      <c r="G33" s="203"/>
      <c r="H33" s="203"/>
      <c r="I33" s="203"/>
      <c r="J33" s="203"/>
      <c r="K33" s="203"/>
      <c r="L33" s="203"/>
      <c r="M33" s="203"/>
      <c r="N33" s="203"/>
      <c r="O33" s="203"/>
      <c r="P33" s="203"/>
      <c r="Q33" s="203"/>
      <c r="R33" s="203"/>
      <c r="S33" s="203"/>
      <c r="T33" s="203"/>
      <c r="U33" s="203"/>
      <c r="V33" s="204"/>
    </row>
    <row r="34" spans="2:22" ht="14.5" customHeight="1" x14ac:dyDescent="0.35">
      <c r="B34" s="202"/>
      <c r="C34" s="203"/>
      <c r="D34" s="203"/>
      <c r="E34" s="203"/>
      <c r="F34" s="203"/>
      <c r="G34" s="203"/>
      <c r="H34" s="203"/>
      <c r="I34" s="203"/>
      <c r="J34" s="203"/>
      <c r="K34" s="203"/>
      <c r="L34" s="203"/>
      <c r="M34" s="203"/>
      <c r="N34" s="203"/>
      <c r="O34" s="203"/>
      <c r="P34" s="203"/>
      <c r="Q34" s="203"/>
      <c r="R34" s="203"/>
      <c r="S34" s="203"/>
      <c r="T34" s="203"/>
      <c r="U34" s="203"/>
      <c r="V34" s="204"/>
    </row>
    <row r="35" spans="2:22" ht="14.5" customHeight="1" x14ac:dyDescent="0.35">
      <c r="B35" s="202"/>
      <c r="C35" s="203"/>
      <c r="D35" s="203"/>
      <c r="E35" s="203"/>
      <c r="F35" s="203"/>
      <c r="G35" s="203"/>
      <c r="H35" s="203"/>
      <c r="I35" s="203"/>
      <c r="J35" s="203"/>
      <c r="K35" s="203"/>
      <c r="L35" s="203"/>
      <c r="M35" s="203"/>
      <c r="N35" s="203"/>
      <c r="O35" s="203"/>
      <c r="P35" s="203"/>
      <c r="Q35" s="203"/>
      <c r="R35" s="203"/>
      <c r="S35" s="203"/>
      <c r="T35" s="203"/>
      <c r="U35" s="203"/>
      <c r="V35" s="204"/>
    </row>
    <row r="36" spans="2:22" ht="14.5" customHeight="1" x14ac:dyDescent="0.35">
      <c r="B36" s="202"/>
      <c r="C36" s="203"/>
      <c r="D36" s="203"/>
      <c r="E36" s="203"/>
      <c r="F36" s="203"/>
      <c r="G36" s="203"/>
      <c r="H36" s="203"/>
      <c r="I36" s="203"/>
      <c r="J36" s="203"/>
      <c r="K36" s="203"/>
      <c r="L36" s="203"/>
      <c r="M36" s="203"/>
      <c r="N36" s="203"/>
      <c r="O36" s="203"/>
      <c r="P36" s="203"/>
      <c r="Q36" s="203"/>
      <c r="R36" s="203"/>
      <c r="S36" s="203"/>
      <c r="T36" s="203"/>
      <c r="U36" s="203"/>
      <c r="V36" s="204"/>
    </row>
    <row r="37" spans="2:22" ht="14.5" customHeight="1" x14ac:dyDescent="0.35">
      <c r="B37" s="202"/>
      <c r="C37" s="203"/>
      <c r="D37" s="203"/>
      <c r="E37" s="203"/>
      <c r="F37" s="203"/>
      <c r="G37" s="203"/>
      <c r="H37" s="203"/>
      <c r="I37" s="203"/>
      <c r="J37" s="203"/>
      <c r="K37" s="203"/>
      <c r="L37" s="203"/>
      <c r="M37" s="203"/>
      <c r="N37" s="203"/>
      <c r="O37" s="203"/>
      <c r="P37" s="203"/>
      <c r="Q37" s="203"/>
      <c r="R37" s="203"/>
      <c r="S37" s="203"/>
      <c r="T37" s="203"/>
      <c r="U37" s="203"/>
      <c r="V37" s="204"/>
    </row>
    <row r="38" spans="2:22" ht="14.5" customHeight="1" x14ac:dyDescent="0.35">
      <c r="B38" s="202"/>
      <c r="C38" s="203"/>
      <c r="D38" s="203"/>
      <c r="E38" s="203"/>
      <c r="F38" s="203"/>
      <c r="G38" s="203"/>
      <c r="H38" s="203"/>
      <c r="I38" s="203"/>
      <c r="J38" s="203"/>
      <c r="K38" s="203"/>
      <c r="L38" s="203"/>
      <c r="M38" s="203"/>
      <c r="N38" s="203"/>
      <c r="O38" s="203"/>
      <c r="P38" s="203"/>
      <c r="Q38" s="203"/>
      <c r="R38" s="203"/>
      <c r="S38" s="203"/>
      <c r="T38" s="203"/>
      <c r="U38" s="203"/>
      <c r="V38" s="204"/>
    </row>
    <row r="39" spans="2:22" ht="14.5" customHeight="1" x14ac:dyDescent="0.35">
      <c r="B39" s="202"/>
      <c r="C39" s="203"/>
      <c r="D39" s="203"/>
      <c r="E39" s="203"/>
      <c r="F39" s="203"/>
      <c r="G39" s="203"/>
      <c r="H39" s="203"/>
      <c r="I39" s="203"/>
      <c r="J39" s="203"/>
      <c r="K39" s="203"/>
      <c r="L39" s="203"/>
      <c r="M39" s="203"/>
      <c r="N39" s="203"/>
      <c r="O39" s="203"/>
      <c r="P39" s="203"/>
      <c r="Q39" s="203"/>
      <c r="R39" s="203"/>
      <c r="S39" s="203"/>
      <c r="T39" s="203"/>
      <c r="U39" s="203"/>
      <c r="V39" s="204"/>
    </row>
    <row r="40" spans="2:22" ht="15" customHeight="1" x14ac:dyDescent="0.35">
      <c r="B40" s="202"/>
      <c r="C40" s="203"/>
      <c r="D40" s="203"/>
      <c r="E40" s="203"/>
      <c r="F40" s="203"/>
      <c r="G40" s="203"/>
      <c r="H40" s="203"/>
      <c r="I40" s="203"/>
      <c r="J40" s="203"/>
      <c r="K40" s="203"/>
      <c r="L40" s="203"/>
      <c r="M40" s="203"/>
      <c r="N40" s="203"/>
      <c r="O40" s="203"/>
      <c r="P40" s="203"/>
      <c r="Q40" s="203"/>
      <c r="R40" s="203"/>
      <c r="S40" s="203"/>
      <c r="T40" s="203"/>
      <c r="U40" s="203"/>
      <c r="V40" s="204"/>
    </row>
    <row r="41" spans="2:22" ht="78.650000000000006" customHeight="1" x14ac:dyDescent="0.35">
      <c r="B41" s="205"/>
      <c r="C41" s="206"/>
      <c r="D41" s="206"/>
      <c r="E41" s="206"/>
      <c r="F41" s="206"/>
      <c r="G41" s="206"/>
      <c r="H41" s="206"/>
      <c r="I41" s="206"/>
      <c r="J41" s="206"/>
      <c r="K41" s="206"/>
      <c r="L41" s="206"/>
      <c r="M41" s="206"/>
      <c r="N41" s="206"/>
      <c r="O41" s="206"/>
      <c r="P41" s="206"/>
      <c r="Q41" s="206"/>
      <c r="R41" s="206"/>
      <c r="S41" s="206"/>
      <c r="T41" s="206"/>
      <c r="U41" s="206"/>
      <c r="V41" s="207"/>
    </row>
    <row r="44" spans="2:22" ht="18.5" x14ac:dyDescent="0.45">
      <c r="B44" s="4" t="s">
        <v>42</v>
      </c>
    </row>
    <row r="45" spans="2:22" ht="14.5" customHeight="1" x14ac:dyDescent="0.35">
      <c r="B45" s="199" t="s">
        <v>43</v>
      </c>
      <c r="C45" s="200"/>
      <c r="D45" s="200"/>
      <c r="E45" s="200"/>
      <c r="F45" s="200"/>
      <c r="G45" s="200"/>
      <c r="H45" s="200"/>
      <c r="I45" s="200"/>
      <c r="J45" s="200"/>
      <c r="K45" s="200"/>
      <c r="L45" s="200"/>
      <c r="M45" s="200"/>
      <c r="N45" s="200"/>
      <c r="O45" s="200"/>
      <c r="P45" s="200"/>
      <c r="Q45" s="200"/>
      <c r="R45" s="200"/>
      <c r="S45" s="200"/>
      <c r="T45" s="200"/>
      <c r="U45" s="200"/>
      <c r="V45" s="201"/>
    </row>
    <row r="46" spans="2:22" ht="14.5" customHeight="1" x14ac:dyDescent="0.35">
      <c r="B46" s="202"/>
      <c r="C46" s="203"/>
      <c r="D46" s="203"/>
      <c r="E46" s="203"/>
      <c r="F46" s="203"/>
      <c r="G46" s="203"/>
      <c r="H46" s="203"/>
      <c r="I46" s="203"/>
      <c r="J46" s="203"/>
      <c r="K46" s="203"/>
      <c r="L46" s="203"/>
      <c r="M46" s="203"/>
      <c r="N46" s="203"/>
      <c r="O46" s="203"/>
      <c r="P46" s="203"/>
      <c r="Q46" s="203"/>
      <c r="R46" s="203"/>
      <c r="S46" s="203"/>
      <c r="T46" s="203"/>
      <c r="U46" s="203"/>
      <c r="V46" s="204"/>
    </row>
    <row r="47" spans="2:22" ht="14.5" customHeight="1" x14ac:dyDescent="0.35">
      <c r="B47" s="202"/>
      <c r="C47" s="203"/>
      <c r="D47" s="203"/>
      <c r="E47" s="203"/>
      <c r="F47" s="203"/>
      <c r="G47" s="203"/>
      <c r="H47" s="203"/>
      <c r="I47" s="203"/>
      <c r="J47" s="203"/>
      <c r="K47" s="203"/>
      <c r="L47" s="203"/>
      <c r="M47" s="203"/>
      <c r="N47" s="203"/>
      <c r="O47" s="203"/>
      <c r="P47" s="203"/>
      <c r="Q47" s="203"/>
      <c r="R47" s="203"/>
      <c r="S47" s="203"/>
      <c r="T47" s="203"/>
      <c r="U47" s="203"/>
      <c r="V47" s="204"/>
    </row>
    <row r="48" spans="2:22" ht="14.5" customHeight="1" x14ac:dyDescent="0.35">
      <c r="B48" s="202"/>
      <c r="C48" s="203"/>
      <c r="D48" s="203"/>
      <c r="E48" s="203"/>
      <c r="F48" s="203"/>
      <c r="G48" s="203"/>
      <c r="H48" s="203"/>
      <c r="I48" s="203"/>
      <c r="J48" s="203"/>
      <c r="K48" s="203"/>
      <c r="L48" s="203"/>
      <c r="M48" s="203"/>
      <c r="N48" s="203"/>
      <c r="O48" s="203"/>
      <c r="P48" s="203"/>
      <c r="Q48" s="203"/>
      <c r="R48" s="203"/>
      <c r="S48" s="203"/>
      <c r="T48" s="203"/>
      <c r="U48" s="203"/>
      <c r="V48" s="204"/>
    </row>
    <row r="49" spans="2:22" ht="14.5" customHeight="1" x14ac:dyDescent="0.35">
      <c r="B49" s="202"/>
      <c r="C49" s="203"/>
      <c r="D49" s="203"/>
      <c r="E49" s="203"/>
      <c r="F49" s="203"/>
      <c r="G49" s="203"/>
      <c r="H49" s="203"/>
      <c r="I49" s="203"/>
      <c r="J49" s="203"/>
      <c r="K49" s="203"/>
      <c r="L49" s="203"/>
      <c r="M49" s="203"/>
      <c r="N49" s="203"/>
      <c r="O49" s="203"/>
      <c r="P49" s="203"/>
      <c r="Q49" s="203"/>
      <c r="R49" s="203"/>
      <c r="S49" s="203"/>
      <c r="T49" s="203"/>
      <c r="U49" s="203"/>
      <c r="V49" s="204"/>
    </row>
    <row r="50" spans="2:22" ht="14.5" customHeight="1" x14ac:dyDescent="0.35">
      <c r="B50" s="202"/>
      <c r="C50" s="203"/>
      <c r="D50" s="203"/>
      <c r="E50" s="203"/>
      <c r="F50" s="203"/>
      <c r="G50" s="203"/>
      <c r="H50" s="203"/>
      <c r="I50" s="203"/>
      <c r="J50" s="203"/>
      <c r="K50" s="203"/>
      <c r="L50" s="203"/>
      <c r="M50" s="203"/>
      <c r="N50" s="203"/>
      <c r="O50" s="203"/>
      <c r="P50" s="203"/>
      <c r="Q50" s="203"/>
      <c r="R50" s="203"/>
      <c r="S50" s="203"/>
      <c r="T50" s="203"/>
      <c r="U50" s="203"/>
      <c r="V50" s="204"/>
    </row>
    <row r="51" spans="2:22" ht="14.5" customHeight="1" x14ac:dyDescent="0.35">
      <c r="B51" s="202"/>
      <c r="C51" s="203"/>
      <c r="D51" s="203"/>
      <c r="E51" s="203"/>
      <c r="F51" s="203"/>
      <c r="G51" s="203"/>
      <c r="H51" s="203"/>
      <c r="I51" s="203"/>
      <c r="J51" s="203"/>
      <c r="K51" s="203"/>
      <c r="L51" s="203"/>
      <c r="M51" s="203"/>
      <c r="N51" s="203"/>
      <c r="O51" s="203"/>
      <c r="P51" s="203"/>
      <c r="Q51" s="203"/>
      <c r="R51" s="203"/>
      <c r="S51" s="203"/>
      <c r="T51" s="203"/>
      <c r="U51" s="203"/>
      <c r="V51" s="204"/>
    </row>
    <row r="52" spans="2:22" ht="14.5" customHeight="1" x14ac:dyDescent="0.35">
      <c r="B52" s="202"/>
      <c r="C52" s="203"/>
      <c r="D52" s="203"/>
      <c r="E52" s="203"/>
      <c r="F52" s="203"/>
      <c r="G52" s="203"/>
      <c r="H52" s="203"/>
      <c r="I52" s="203"/>
      <c r="J52" s="203"/>
      <c r="K52" s="203"/>
      <c r="L52" s="203"/>
      <c r="M52" s="203"/>
      <c r="N52" s="203"/>
      <c r="O52" s="203"/>
      <c r="P52" s="203"/>
      <c r="Q52" s="203"/>
      <c r="R52" s="203"/>
      <c r="S52" s="203"/>
      <c r="T52" s="203"/>
      <c r="U52" s="203"/>
      <c r="V52" s="204"/>
    </row>
    <row r="53" spans="2:22" ht="14.5" customHeight="1" x14ac:dyDescent="0.35">
      <c r="B53" s="202"/>
      <c r="C53" s="203"/>
      <c r="D53" s="203"/>
      <c r="E53" s="203"/>
      <c r="F53" s="203"/>
      <c r="G53" s="203"/>
      <c r="H53" s="203"/>
      <c r="I53" s="203"/>
      <c r="J53" s="203"/>
      <c r="K53" s="203"/>
      <c r="L53" s="203"/>
      <c r="M53" s="203"/>
      <c r="N53" s="203"/>
      <c r="O53" s="203"/>
      <c r="P53" s="203"/>
      <c r="Q53" s="203"/>
      <c r="R53" s="203"/>
      <c r="S53" s="203"/>
      <c r="T53" s="203"/>
      <c r="U53" s="203"/>
      <c r="V53" s="204"/>
    </row>
    <row r="54" spans="2:22" ht="14.5" customHeight="1" x14ac:dyDescent="0.35">
      <c r="B54" s="202"/>
      <c r="C54" s="203"/>
      <c r="D54" s="203"/>
      <c r="E54" s="203"/>
      <c r="F54" s="203"/>
      <c r="G54" s="203"/>
      <c r="H54" s="203"/>
      <c r="I54" s="203"/>
      <c r="J54" s="203"/>
      <c r="K54" s="203"/>
      <c r="L54" s="203"/>
      <c r="M54" s="203"/>
      <c r="N54" s="203"/>
      <c r="O54" s="203"/>
      <c r="P54" s="203"/>
      <c r="Q54" s="203"/>
      <c r="R54" s="203"/>
      <c r="S54" s="203"/>
      <c r="T54" s="203"/>
      <c r="U54" s="203"/>
      <c r="V54" s="204"/>
    </row>
    <row r="55" spans="2:22" ht="86.25" customHeight="1" x14ac:dyDescent="0.35">
      <c r="B55" s="205"/>
      <c r="C55" s="206"/>
      <c r="D55" s="206"/>
      <c r="E55" s="206"/>
      <c r="F55" s="206"/>
      <c r="G55" s="206"/>
      <c r="H55" s="206"/>
      <c r="I55" s="206"/>
      <c r="J55" s="206"/>
      <c r="K55" s="206"/>
      <c r="L55" s="206"/>
      <c r="M55" s="206"/>
      <c r="N55" s="206"/>
      <c r="O55" s="206"/>
      <c r="P55" s="206"/>
      <c r="Q55" s="206"/>
      <c r="R55" s="206"/>
      <c r="S55" s="206"/>
      <c r="T55" s="206"/>
      <c r="U55" s="206"/>
      <c r="V55" s="207"/>
    </row>
    <row r="57" spans="2:22" ht="18.5" x14ac:dyDescent="0.45">
      <c r="B57" s="4" t="s">
        <v>44</v>
      </c>
    </row>
    <row r="58" spans="2:22" ht="14.5" customHeight="1" x14ac:dyDescent="0.35">
      <c r="B58" s="199" t="s">
        <v>227</v>
      </c>
      <c r="C58" s="200"/>
      <c r="D58" s="200"/>
      <c r="E58" s="200"/>
      <c r="F58" s="200"/>
      <c r="G58" s="200"/>
      <c r="H58" s="200"/>
      <c r="I58" s="200"/>
      <c r="J58" s="200"/>
      <c r="K58" s="200"/>
      <c r="L58" s="200"/>
      <c r="M58" s="200"/>
      <c r="N58" s="200"/>
      <c r="O58" s="200"/>
      <c r="P58" s="200"/>
      <c r="Q58" s="200"/>
      <c r="R58" s="200"/>
      <c r="S58" s="200"/>
      <c r="T58" s="200"/>
      <c r="U58" s="200"/>
      <c r="V58" s="201"/>
    </row>
    <row r="59" spans="2:22" ht="14.5" customHeight="1" x14ac:dyDescent="0.35">
      <c r="B59" s="202"/>
      <c r="C59" s="203"/>
      <c r="D59" s="203"/>
      <c r="E59" s="203"/>
      <c r="F59" s="203"/>
      <c r="G59" s="203"/>
      <c r="H59" s="203"/>
      <c r="I59" s="203"/>
      <c r="J59" s="203"/>
      <c r="K59" s="203"/>
      <c r="L59" s="203"/>
      <c r="M59" s="203"/>
      <c r="N59" s="203"/>
      <c r="O59" s="203"/>
      <c r="P59" s="203"/>
      <c r="Q59" s="203"/>
      <c r="R59" s="203"/>
      <c r="S59" s="203"/>
      <c r="T59" s="203"/>
      <c r="U59" s="203"/>
      <c r="V59" s="204"/>
    </row>
    <row r="60" spans="2:22" ht="14.5" customHeight="1" x14ac:dyDescent="0.35">
      <c r="B60" s="202"/>
      <c r="C60" s="203"/>
      <c r="D60" s="203"/>
      <c r="E60" s="203"/>
      <c r="F60" s="203"/>
      <c r="G60" s="203"/>
      <c r="H60" s="203"/>
      <c r="I60" s="203"/>
      <c r="J60" s="203"/>
      <c r="K60" s="203"/>
      <c r="L60" s="203"/>
      <c r="M60" s="203"/>
      <c r="N60" s="203"/>
      <c r="O60" s="203"/>
      <c r="P60" s="203"/>
      <c r="Q60" s="203"/>
      <c r="R60" s="203"/>
      <c r="S60" s="203"/>
      <c r="T60" s="203"/>
      <c r="U60" s="203"/>
      <c r="V60" s="204"/>
    </row>
    <row r="61" spans="2:22" ht="14.5" customHeight="1" x14ac:dyDescent="0.35">
      <c r="B61" s="202"/>
      <c r="C61" s="203"/>
      <c r="D61" s="203"/>
      <c r="E61" s="203"/>
      <c r="F61" s="203"/>
      <c r="G61" s="203"/>
      <c r="H61" s="203"/>
      <c r="I61" s="203"/>
      <c r="J61" s="203"/>
      <c r="K61" s="203"/>
      <c r="L61" s="203"/>
      <c r="M61" s="203"/>
      <c r="N61" s="203"/>
      <c r="O61" s="203"/>
      <c r="P61" s="203"/>
      <c r="Q61" s="203"/>
      <c r="R61" s="203"/>
      <c r="S61" s="203"/>
      <c r="T61" s="203"/>
      <c r="U61" s="203"/>
      <c r="V61" s="204"/>
    </row>
    <row r="62" spans="2:22" ht="14.5" customHeight="1" x14ac:dyDescent="0.35">
      <c r="B62" s="202"/>
      <c r="C62" s="203"/>
      <c r="D62" s="203"/>
      <c r="E62" s="203"/>
      <c r="F62" s="203"/>
      <c r="G62" s="203"/>
      <c r="H62" s="203"/>
      <c r="I62" s="203"/>
      <c r="J62" s="203"/>
      <c r="K62" s="203"/>
      <c r="L62" s="203"/>
      <c r="M62" s="203"/>
      <c r="N62" s="203"/>
      <c r="O62" s="203"/>
      <c r="P62" s="203"/>
      <c r="Q62" s="203"/>
      <c r="R62" s="203"/>
      <c r="S62" s="203"/>
      <c r="T62" s="203"/>
      <c r="U62" s="203"/>
      <c r="V62" s="204"/>
    </row>
    <row r="63" spans="2:22" ht="14.5" customHeight="1" x14ac:dyDescent="0.35">
      <c r="B63" s="202"/>
      <c r="C63" s="203"/>
      <c r="D63" s="203"/>
      <c r="E63" s="203"/>
      <c r="F63" s="203"/>
      <c r="G63" s="203"/>
      <c r="H63" s="203"/>
      <c r="I63" s="203"/>
      <c r="J63" s="203"/>
      <c r="K63" s="203"/>
      <c r="L63" s="203"/>
      <c r="M63" s="203"/>
      <c r="N63" s="203"/>
      <c r="O63" s="203"/>
      <c r="P63" s="203"/>
      <c r="Q63" s="203"/>
      <c r="R63" s="203"/>
      <c r="S63" s="203"/>
      <c r="T63" s="203"/>
      <c r="U63" s="203"/>
      <c r="V63" s="204"/>
    </row>
    <row r="64" spans="2:22" ht="111" customHeight="1" x14ac:dyDescent="0.35">
      <c r="B64" s="205"/>
      <c r="C64" s="206"/>
      <c r="D64" s="206"/>
      <c r="E64" s="206"/>
      <c r="F64" s="206"/>
      <c r="G64" s="206"/>
      <c r="H64" s="206"/>
      <c r="I64" s="206"/>
      <c r="J64" s="206"/>
      <c r="K64" s="206"/>
      <c r="L64" s="206"/>
      <c r="M64" s="206"/>
      <c r="N64" s="206"/>
      <c r="O64" s="206"/>
      <c r="P64" s="206"/>
      <c r="Q64" s="206"/>
      <c r="R64" s="206"/>
      <c r="S64" s="206"/>
      <c r="T64" s="206"/>
      <c r="U64" s="206"/>
      <c r="V64" s="207"/>
    </row>
    <row r="65" spans="2:22" ht="21" customHeight="1" x14ac:dyDescent="0.45">
      <c r="B65" s="4" t="s">
        <v>45</v>
      </c>
      <c r="C65" s="4"/>
      <c r="D65" s="4"/>
      <c r="E65" s="4"/>
      <c r="F65" s="4"/>
      <c r="G65" s="4"/>
      <c r="H65" s="4"/>
      <c r="I65" s="4"/>
      <c r="J65" s="4"/>
      <c r="K65" s="4"/>
      <c r="L65" s="4"/>
      <c r="M65" s="4"/>
      <c r="N65" s="4"/>
      <c r="O65" s="4"/>
      <c r="P65" s="4"/>
      <c r="Q65" s="4"/>
    </row>
    <row r="66" spans="2:22" ht="138.75" customHeight="1" x14ac:dyDescent="0.35">
      <c r="B66" s="208" t="s">
        <v>228</v>
      </c>
      <c r="C66" s="209"/>
      <c r="D66" s="209"/>
      <c r="E66" s="209"/>
      <c r="F66" s="209"/>
      <c r="G66" s="209"/>
      <c r="H66" s="209"/>
      <c r="I66" s="209"/>
      <c r="J66" s="209"/>
      <c r="K66" s="209"/>
      <c r="L66" s="209"/>
      <c r="M66" s="209"/>
      <c r="N66" s="209"/>
      <c r="O66" s="209"/>
      <c r="P66" s="209"/>
      <c r="Q66" s="209"/>
      <c r="R66" s="209"/>
      <c r="S66" s="209"/>
      <c r="T66" s="209"/>
      <c r="U66" s="209"/>
      <c r="V66" s="210"/>
    </row>
    <row r="67" spans="2:22" ht="25.5" customHeight="1" x14ac:dyDescent="0.35"/>
  </sheetData>
  <sheetProtection algorithmName="SHA-512" hashValue="kufxJqQikq3LSl40WBUo742Bl+ZAPtyAg4IuRZjXB75NZnIBlnTv8DwGkebNBbSdvmT5yi1ul0AeImnXat7tPw==" saltValue="UKBacRPKBctgz1fYY+jLKg==" spinCount="100000" sheet="1" objects="1" scenarios="1"/>
  <mergeCells count="9">
    <mergeCell ref="B58:V64"/>
    <mergeCell ref="B66:V66"/>
    <mergeCell ref="B14:V15"/>
    <mergeCell ref="B11:V13"/>
    <mergeCell ref="B8:Q8"/>
    <mergeCell ref="B9:Q9"/>
    <mergeCell ref="B18:V29"/>
    <mergeCell ref="B32:V41"/>
    <mergeCell ref="B45:V5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CD828-DA83-490A-BC2E-85A3D89569F3}">
  <sheetPr>
    <pageSetUpPr fitToPage="1"/>
  </sheetPr>
  <dimension ref="B2:Q177"/>
  <sheetViews>
    <sheetView zoomScale="62" zoomScaleNormal="90" workbookViewId="0"/>
  </sheetViews>
  <sheetFormatPr defaultColWidth="9.1796875" defaultRowHeight="14.5" x14ac:dyDescent="0.35"/>
  <cols>
    <col min="1" max="9" width="9.1796875" style="2"/>
    <col min="10" max="10" width="9.1796875" style="2" customWidth="1"/>
    <col min="11" max="14" width="9.1796875" style="2"/>
    <col min="15" max="15" width="30.54296875" style="2" customWidth="1"/>
    <col min="16" max="16" width="14.81640625" style="2" customWidth="1"/>
    <col min="17" max="16384" width="9.1796875" style="2"/>
  </cols>
  <sheetData>
    <row r="2" spans="2:17" ht="26.15" customHeight="1" x14ac:dyDescent="0.6">
      <c r="B2" s="186"/>
      <c r="C2" s="186"/>
      <c r="D2" s="186"/>
      <c r="E2" s="186"/>
      <c r="F2" s="186"/>
      <c r="G2" s="186"/>
      <c r="H2" s="186"/>
      <c r="I2" s="186"/>
      <c r="J2" s="186"/>
      <c r="K2" s="186"/>
      <c r="L2" s="186"/>
      <c r="M2" s="186"/>
      <c r="N2" s="186"/>
      <c r="O2" s="186"/>
      <c r="P2" s="186"/>
      <c r="Q2" s="186"/>
    </row>
    <row r="3" spans="2:17" ht="26.15" customHeight="1" x14ac:dyDescent="0.6">
      <c r="B3" s="186"/>
      <c r="C3" s="186"/>
      <c r="D3" s="186"/>
      <c r="E3" s="186"/>
      <c r="F3" s="186"/>
      <c r="G3" s="186"/>
      <c r="H3" s="186"/>
      <c r="I3" s="186"/>
      <c r="J3" s="186"/>
      <c r="K3" s="186"/>
      <c r="L3" s="186"/>
      <c r="M3" s="186"/>
      <c r="N3" s="186"/>
      <c r="O3" s="186"/>
      <c r="P3" s="186"/>
      <c r="Q3" s="186"/>
    </row>
    <row r="4" spans="2:17" ht="26.15" customHeight="1" x14ac:dyDescent="0.35"/>
    <row r="5" spans="2:17" ht="28.5" x14ac:dyDescent="0.65">
      <c r="B5" s="184" t="s">
        <v>46</v>
      </c>
    </row>
    <row r="6" spans="2:17" ht="14.5" customHeight="1" x14ac:dyDescent="0.35">
      <c r="B6" s="190" t="s">
        <v>47</v>
      </c>
      <c r="C6" s="190"/>
      <c r="D6" s="190"/>
      <c r="E6" s="190"/>
      <c r="F6" s="190"/>
      <c r="G6" s="190"/>
      <c r="H6" s="190"/>
      <c r="I6" s="190"/>
      <c r="J6" s="190"/>
      <c r="K6" s="190"/>
      <c r="L6" s="190"/>
      <c r="M6" s="190"/>
      <c r="N6" s="190"/>
      <c r="O6" s="190"/>
      <c r="P6" s="190"/>
    </row>
    <row r="7" spans="2:17" ht="14.5" customHeight="1" x14ac:dyDescent="0.35">
      <c r="B7" s="190"/>
      <c r="C7" s="190"/>
      <c r="D7" s="190"/>
      <c r="E7" s="190"/>
      <c r="F7" s="190"/>
      <c r="G7" s="190"/>
      <c r="H7" s="190"/>
      <c r="I7" s="190"/>
      <c r="J7" s="190"/>
      <c r="K7" s="190"/>
      <c r="L7" s="190"/>
      <c r="M7" s="190"/>
      <c r="N7" s="190"/>
      <c r="O7" s="190"/>
      <c r="P7" s="190"/>
    </row>
    <row r="8" spans="2:17" ht="15" customHeight="1" x14ac:dyDescent="0.35">
      <c r="B8" s="190"/>
      <c r="C8" s="190"/>
      <c r="D8" s="190"/>
      <c r="E8" s="190"/>
      <c r="F8" s="190"/>
      <c r="G8" s="190"/>
      <c r="H8" s="190"/>
      <c r="I8" s="190"/>
      <c r="J8" s="190"/>
      <c r="K8" s="190"/>
      <c r="L8" s="190"/>
      <c r="M8" s="190"/>
      <c r="N8" s="190"/>
      <c r="O8" s="190"/>
      <c r="P8" s="190"/>
    </row>
    <row r="9" spans="2:17" ht="18.5" x14ac:dyDescent="0.45">
      <c r="B9" s="5"/>
      <c r="C9" s="5"/>
      <c r="D9" s="5"/>
      <c r="E9" s="5"/>
      <c r="F9" s="5"/>
      <c r="G9" s="5"/>
      <c r="H9" s="5"/>
      <c r="I9" s="5"/>
      <c r="J9" s="5"/>
      <c r="K9" s="5"/>
      <c r="L9" s="5"/>
      <c r="M9" s="5"/>
      <c r="N9" s="5"/>
    </row>
    <row r="10" spans="2:17" x14ac:dyDescent="0.35">
      <c r="P10" s="2" t="s">
        <v>48</v>
      </c>
    </row>
    <row r="20" spans="16:16" x14ac:dyDescent="0.35">
      <c r="P20" s="2" t="s">
        <v>48</v>
      </c>
    </row>
    <row r="37" spans="2:16" ht="18.75" customHeight="1" x14ac:dyDescent="0.45">
      <c r="B37" s="187" t="s">
        <v>49</v>
      </c>
      <c r="C37" s="187"/>
      <c r="D37" s="187"/>
      <c r="E37" s="187"/>
      <c r="F37" s="187"/>
      <c r="G37" s="187"/>
      <c r="H37" s="187"/>
      <c r="I37" s="187"/>
      <c r="J37" s="187"/>
      <c r="K37" s="187"/>
      <c r="L37" s="187"/>
      <c r="M37" s="187"/>
      <c r="N37" s="187"/>
      <c r="O37" s="187"/>
    </row>
    <row r="38" spans="2:16" ht="15" customHeight="1" x14ac:dyDescent="0.35"/>
    <row r="39" spans="2:16" ht="15" customHeight="1" x14ac:dyDescent="0.35">
      <c r="B39" s="188" t="s">
        <v>50</v>
      </c>
      <c r="C39" s="188"/>
      <c r="D39" s="188"/>
      <c r="E39" s="188"/>
      <c r="F39" s="188"/>
      <c r="G39" s="188"/>
      <c r="H39" s="188"/>
      <c r="I39" s="188"/>
      <c r="J39" s="188"/>
      <c r="K39" s="188"/>
      <c r="L39" s="188"/>
      <c r="M39" s="188"/>
      <c r="N39" s="188"/>
      <c r="O39" s="188"/>
      <c r="P39" s="188"/>
    </row>
    <row r="40" spans="2:16" ht="15" customHeight="1" x14ac:dyDescent="0.35">
      <c r="B40" s="188"/>
      <c r="C40" s="188"/>
      <c r="D40" s="188"/>
      <c r="E40" s="188"/>
      <c r="F40" s="188"/>
      <c r="G40" s="188"/>
      <c r="H40" s="188"/>
      <c r="I40" s="188"/>
      <c r="J40" s="188"/>
      <c r="K40" s="188"/>
      <c r="L40" s="188"/>
      <c r="M40" s="188"/>
      <c r="N40" s="188"/>
      <c r="O40" s="188"/>
      <c r="P40" s="188"/>
    </row>
    <row r="41" spans="2:16" ht="18.649999999999999" customHeight="1" x14ac:dyDescent="0.35">
      <c r="B41" s="189" t="s">
        <v>51</v>
      </c>
      <c r="C41" s="189"/>
      <c r="D41" s="189"/>
      <c r="E41" s="189"/>
      <c r="F41" s="189"/>
      <c r="G41" s="189"/>
      <c r="H41" s="189"/>
      <c r="I41" s="189"/>
      <c r="J41" s="189"/>
      <c r="K41" s="189"/>
      <c r="L41" s="189"/>
      <c r="M41" s="189"/>
      <c r="N41" s="189"/>
      <c r="O41" s="189"/>
      <c r="P41" s="189"/>
    </row>
    <row r="42" spans="2:16" ht="18.649999999999999" customHeight="1" x14ac:dyDescent="0.35">
      <c r="B42" s="189"/>
      <c r="C42" s="189"/>
      <c r="D42" s="189"/>
      <c r="E42" s="189"/>
      <c r="F42" s="189"/>
      <c r="G42" s="189"/>
      <c r="H42" s="189"/>
      <c r="I42" s="189"/>
      <c r="J42" s="189"/>
      <c r="K42" s="189"/>
      <c r="L42" s="189"/>
      <c r="M42" s="189"/>
      <c r="N42" s="189"/>
      <c r="O42" s="189"/>
      <c r="P42" s="189"/>
    </row>
    <row r="43" spans="2:16" ht="21" customHeight="1" x14ac:dyDescent="0.35">
      <c r="B43" s="193" t="s">
        <v>52</v>
      </c>
      <c r="C43" s="196" t="s">
        <v>53</v>
      </c>
      <c r="D43" s="196"/>
      <c r="E43" s="196"/>
      <c r="F43" s="196"/>
      <c r="G43" s="196"/>
      <c r="H43" s="196"/>
      <c r="I43" s="196"/>
      <c r="J43" s="196"/>
      <c r="K43" s="196"/>
      <c r="L43" s="196"/>
      <c r="M43" s="196"/>
      <c r="N43" s="196"/>
      <c r="O43" s="196"/>
      <c r="P43" s="196"/>
    </row>
    <row r="44" spans="2:16" ht="21" customHeight="1" x14ac:dyDescent="0.35">
      <c r="B44" s="193"/>
      <c r="C44" s="196"/>
      <c r="D44" s="196"/>
      <c r="E44" s="196"/>
      <c r="F44" s="196"/>
      <c r="G44" s="196"/>
      <c r="H44" s="196"/>
      <c r="I44" s="196"/>
      <c r="J44" s="196"/>
      <c r="K44" s="196"/>
      <c r="L44" s="196"/>
      <c r="M44" s="196"/>
      <c r="N44" s="196"/>
      <c r="O44" s="196"/>
      <c r="P44" s="196"/>
    </row>
    <row r="45" spans="2:16" ht="21" customHeight="1" x14ac:dyDescent="0.35">
      <c r="B45" s="194"/>
      <c r="C45" s="196" t="s">
        <v>54</v>
      </c>
      <c r="D45" s="196"/>
      <c r="E45" s="196"/>
      <c r="F45" s="196"/>
      <c r="G45" s="196"/>
      <c r="H45" s="196"/>
      <c r="I45" s="196"/>
      <c r="J45" s="196"/>
      <c r="K45" s="196"/>
      <c r="L45" s="196"/>
      <c r="M45" s="196"/>
      <c r="N45" s="196"/>
      <c r="O45" s="196"/>
      <c r="P45" s="196"/>
    </row>
    <row r="46" spans="2:16" ht="21" customHeight="1" x14ac:dyDescent="0.35">
      <c r="B46" s="194"/>
      <c r="C46" s="196"/>
      <c r="D46" s="196"/>
      <c r="E46" s="196"/>
      <c r="F46" s="196"/>
      <c r="G46" s="196"/>
      <c r="H46" s="196"/>
      <c r="I46" s="196"/>
      <c r="J46" s="196"/>
      <c r="K46" s="196"/>
      <c r="L46" s="196"/>
      <c r="M46" s="196"/>
      <c r="N46" s="196"/>
      <c r="O46" s="196"/>
      <c r="P46" s="196"/>
    </row>
    <row r="47" spans="2:16" ht="15.65" customHeight="1" x14ac:dyDescent="0.35">
      <c r="B47" s="195"/>
      <c r="C47" s="196" t="s">
        <v>55</v>
      </c>
      <c r="D47" s="196"/>
      <c r="E47" s="196"/>
      <c r="F47" s="196"/>
      <c r="G47" s="196"/>
      <c r="H47" s="196"/>
      <c r="I47" s="196"/>
      <c r="J47" s="196"/>
      <c r="K47" s="196"/>
      <c r="L47" s="196"/>
      <c r="M47" s="196"/>
      <c r="N47" s="196"/>
      <c r="O47" s="196"/>
      <c r="P47" s="196"/>
    </row>
    <row r="48" spans="2:16" ht="26.5" customHeight="1" x14ac:dyDescent="0.35">
      <c r="B48" s="195"/>
      <c r="C48" s="196"/>
      <c r="D48" s="196"/>
      <c r="E48" s="196"/>
      <c r="F48" s="196"/>
      <c r="G48" s="196"/>
      <c r="H48" s="196"/>
      <c r="I48" s="196"/>
      <c r="J48" s="196"/>
      <c r="K48" s="196"/>
      <c r="L48" s="196"/>
      <c r="M48" s="196"/>
      <c r="N48" s="196"/>
      <c r="O48" s="196"/>
      <c r="P48" s="196"/>
    </row>
    <row r="49" spans="2:16" ht="14.5" customHeight="1" x14ac:dyDescent="0.35"/>
    <row r="50" spans="2:16" ht="18.5" x14ac:dyDescent="0.45">
      <c r="B50" s="191" t="s">
        <v>56</v>
      </c>
      <c r="C50" s="191"/>
      <c r="D50" s="191"/>
      <c r="E50" s="191"/>
      <c r="F50" s="191"/>
      <c r="G50" s="191"/>
      <c r="H50" s="191"/>
      <c r="I50" s="191"/>
      <c r="J50" s="191"/>
      <c r="K50" s="191"/>
      <c r="L50" s="191"/>
      <c r="M50" s="191"/>
      <c r="N50" s="191"/>
      <c r="O50" s="191"/>
      <c r="P50" s="191"/>
    </row>
    <row r="51" spans="2:16" ht="21" customHeight="1" x14ac:dyDescent="0.35">
      <c r="B51" s="197" t="s">
        <v>57</v>
      </c>
      <c r="C51" s="197"/>
      <c r="D51" s="197"/>
      <c r="E51" s="197"/>
      <c r="F51" s="197"/>
      <c r="G51" s="197"/>
      <c r="H51" s="197"/>
      <c r="I51" s="197"/>
      <c r="J51" s="197"/>
      <c r="K51" s="197"/>
      <c r="L51" s="197"/>
      <c r="M51" s="197"/>
      <c r="N51" s="197"/>
      <c r="O51" s="197"/>
      <c r="P51" s="197"/>
    </row>
    <row r="52" spans="2:16" ht="15" customHeight="1" x14ac:dyDescent="0.35">
      <c r="B52" s="197"/>
      <c r="C52" s="197"/>
      <c r="D52" s="197"/>
      <c r="E52" s="197"/>
      <c r="F52" s="197"/>
      <c r="G52" s="197"/>
      <c r="H52" s="197"/>
      <c r="I52" s="197"/>
      <c r="J52" s="197"/>
      <c r="K52" s="197"/>
      <c r="L52" s="197"/>
      <c r="M52" s="197"/>
      <c r="N52" s="197"/>
      <c r="O52" s="197"/>
      <c r="P52" s="197"/>
    </row>
    <row r="53" spans="2:16" ht="15" customHeight="1" x14ac:dyDescent="0.35">
      <c r="B53" s="197"/>
      <c r="C53" s="197"/>
      <c r="D53" s="197"/>
      <c r="E53" s="197"/>
      <c r="F53" s="197"/>
      <c r="G53" s="197"/>
      <c r="H53" s="197"/>
      <c r="I53" s="197"/>
      <c r="J53" s="197"/>
      <c r="K53" s="197"/>
      <c r="L53" s="197"/>
      <c r="M53" s="197"/>
      <c r="N53" s="197"/>
      <c r="O53" s="197"/>
      <c r="P53" s="197"/>
    </row>
    <row r="54" spans="2:16" ht="15" customHeight="1" x14ac:dyDescent="0.35">
      <c r="B54" s="197"/>
      <c r="C54" s="197"/>
      <c r="D54" s="197"/>
      <c r="E54" s="197"/>
      <c r="F54" s="197"/>
      <c r="G54" s="197"/>
      <c r="H54" s="197"/>
      <c r="I54" s="197"/>
      <c r="J54" s="197"/>
      <c r="K54" s="197"/>
      <c r="L54" s="197"/>
      <c r="M54" s="197"/>
      <c r="N54" s="197"/>
      <c r="O54" s="197"/>
      <c r="P54" s="197"/>
    </row>
    <row r="55" spans="2:16" ht="15" customHeight="1" x14ac:dyDescent="0.35">
      <c r="B55" s="197"/>
      <c r="C55" s="197"/>
      <c r="D55" s="197"/>
      <c r="E55" s="197"/>
      <c r="F55" s="197"/>
      <c r="G55" s="197"/>
      <c r="H55" s="197"/>
      <c r="I55" s="197"/>
      <c r="J55" s="197"/>
      <c r="K55" s="197"/>
      <c r="L55" s="197"/>
      <c r="M55" s="197"/>
      <c r="N55" s="197"/>
      <c r="O55" s="197"/>
      <c r="P55" s="197"/>
    </row>
    <row r="56" spans="2:16" ht="15" customHeight="1" x14ac:dyDescent="0.35">
      <c r="B56" s="197"/>
      <c r="C56" s="197"/>
      <c r="D56" s="197"/>
      <c r="E56" s="197"/>
      <c r="F56" s="197"/>
      <c r="G56" s="197"/>
      <c r="H56" s="197"/>
      <c r="I56" s="197"/>
      <c r="J56" s="197"/>
      <c r="K56" s="197"/>
      <c r="L56" s="197"/>
      <c r="M56" s="197"/>
      <c r="N56" s="197"/>
      <c r="O56" s="197"/>
      <c r="P56" s="197"/>
    </row>
    <row r="57" spans="2:16" ht="15" customHeight="1" x14ac:dyDescent="0.35">
      <c r="B57" s="197"/>
      <c r="C57" s="197"/>
      <c r="D57" s="197"/>
      <c r="E57" s="197"/>
      <c r="F57" s="197"/>
      <c r="G57" s="197"/>
      <c r="H57" s="197"/>
      <c r="I57" s="197"/>
      <c r="J57" s="197"/>
      <c r="K57" s="197"/>
      <c r="L57" s="197"/>
      <c r="M57" s="197"/>
      <c r="N57" s="197"/>
      <c r="O57" s="197"/>
      <c r="P57" s="197"/>
    </row>
    <row r="58" spans="2:16" ht="15" customHeight="1" x14ac:dyDescent="0.35">
      <c r="B58" s="197"/>
      <c r="C58" s="197"/>
      <c r="D58" s="197"/>
      <c r="E58" s="197"/>
      <c r="F58" s="197"/>
      <c r="G58" s="197"/>
      <c r="H58" s="197"/>
      <c r="I58" s="197"/>
      <c r="J58" s="197"/>
      <c r="K58" s="197"/>
      <c r="L58" s="197"/>
      <c r="M58" s="197"/>
      <c r="N58" s="197"/>
      <c r="O58" s="197"/>
      <c r="P58" s="197"/>
    </row>
    <row r="59" spans="2:16" ht="15" customHeight="1" x14ac:dyDescent="0.35">
      <c r="B59" s="197"/>
      <c r="C59" s="197"/>
      <c r="D59" s="197"/>
      <c r="E59" s="197"/>
      <c r="F59" s="197"/>
      <c r="G59" s="197"/>
      <c r="H59" s="197"/>
      <c r="I59" s="197"/>
      <c r="J59" s="197"/>
      <c r="K59" s="197"/>
      <c r="L59" s="197"/>
      <c r="M59" s="197"/>
      <c r="N59" s="197"/>
      <c r="O59" s="197"/>
      <c r="P59" s="197"/>
    </row>
    <row r="60" spans="2:16" ht="15" customHeight="1" x14ac:dyDescent="0.35">
      <c r="B60" s="197"/>
      <c r="C60" s="197"/>
      <c r="D60" s="197"/>
      <c r="E60" s="197"/>
      <c r="F60" s="197"/>
      <c r="G60" s="197"/>
      <c r="H60" s="197"/>
      <c r="I60" s="197"/>
      <c r="J60" s="197"/>
      <c r="K60" s="197"/>
      <c r="L60" s="197"/>
      <c r="M60" s="197"/>
      <c r="N60" s="197"/>
      <c r="O60" s="197"/>
      <c r="P60" s="197"/>
    </row>
    <row r="61" spans="2:16" ht="15" customHeight="1" x14ac:dyDescent="0.35">
      <c r="B61" s="197"/>
      <c r="C61" s="197"/>
      <c r="D61" s="197"/>
      <c r="E61" s="197"/>
      <c r="F61" s="197"/>
      <c r="G61" s="197"/>
      <c r="H61" s="197"/>
      <c r="I61" s="197"/>
      <c r="J61" s="197"/>
      <c r="K61" s="197"/>
      <c r="L61" s="197"/>
      <c r="M61" s="197"/>
      <c r="N61" s="197"/>
      <c r="O61" s="197"/>
      <c r="P61" s="197"/>
    </row>
    <row r="62" spans="2:16" ht="18.75" customHeight="1" x14ac:dyDescent="0.35">
      <c r="B62" s="197"/>
      <c r="C62" s="197"/>
      <c r="D62" s="197"/>
      <c r="E62" s="197"/>
      <c r="F62" s="197"/>
      <c r="G62" s="197"/>
      <c r="H62" s="197"/>
      <c r="I62" s="197"/>
      <c r="J62" s="197"/>
      <c r="K62" s="197"/>
      <c r="L62" s="197"/>
      <c r="M62" s="197"/>
      <c r="N62" s="197"/>
      <c r="O62" s="197"/>
      <c r="P62" s="197"/>
    </row>
    <row r="63" spans="2:16" ht="18.5" x14ac:dyDescent="0.45">
      <c r="B63" s="191" t="s">
        <v>58</v>
      </c>
      <c r="C63" s="191"/>
      <c r="D63" s="191"/>
      <c r="E63" s="191"/>
      <c r="F63" s="191"/>
      <c r="G63" s="191"/>
      <c r="H63" s="191"/>
      <c r="I63" s="191"/>
      <c r="J63" s="191"/>
      <c r="K63" s="191"/>
      <c r="L63" s="191"/>
      <c r="M63" s="191"/>
      <c r="N63" s="191"/>
      <c r="O63" s="191"/>
      <c r="P63" s="191"/>
    </row>
    <row r="64" spans="2:16" ht="15" customHeight="1" x14ac:dyDescent="0.35">
      <c r="B64" s="197" t="s">
        <v>59</v>
      </c>
      <c r="C64" s="197"/>
      <c r="D64" s="197"/>
      <c r="E64" s="197"/>
      <c r="F64" s="197"/>
      <c r="G64" s="197"/>
      <c r="H64" s="197"/>
      <c r="I64" s="197"/>
      <c r="J64" s="197"/>
      <c r="K64" s="197"/>
      <c r="L64" s="197"/>
      <c r="M64" s="197"/>
      <c r="N64" s="197"/>
      <c r="O64" s="197"/>
      <c r="P64" s="197"/>
    </row>
    <row r="65" spans="2:16" ht="15" customHeight="1" x14ac:dyDescent="0.35">
      <c r="B65" s="197"/>
      <c r="C65" s="197"/>
      <c r="D65" s="197"/>
      <c r="E65" s="197"/>
      <c r="F65" s="197"/>
      <c r="G65" s="197"/>
      <c r="H65" s="197"/>
      <c r="I65" s="197"/>
      <c r="J65" s="197"/>
      <c r="K65" s="197"/>
      <c r="L65" s="197"/>
      <c r="M65" s="197"/>
      <c r="N65" s="197"/>
      <c r="O65" s="197"/>
      <c r="P65" s="197"/>
    </row>
    <row r="66" spans="2:16" ht="15" customHeight="1" x14ac:dyDescent="0.35">
      <c r="B66" s="197"/>
      <c r="C66" s="197"/>
      <c r="D66" s="197"/>
      <c r="E66" s="197"/>
      <c r="F66" s="197"/>
      <c r="G66" s="197"/>
      <c r="H66" s="197"/>
      <c r="I66" s="197"/>
      <c r="J66" s="197"/>
      <c r="K66" s="197"/>
      <c r="L66" s="197"/>
      <c r="M66" s="197"/>
      <c r="N66" s="197"/>
      <c r="O66" s="197"/>
      <c r="P66" s="197"/>
    </row>
    <row r="67" spans="2:16" ht="15" customHeight="1" x14ac:dyDescent="0.35">
      <c r="B67" s="197"/>
      <c r="C67" s="197"/>
      <c r="D67" s="197"/>
      <c r="E67" s="197"/>
      <c r="F67" s="197"/>
      <c r="G67" s="197"/>
      <c r="H67" s="197"/>
      <c r="I67" s="197"/>
      <c r="J67" s="197"/>
      <c r="K67" s="197"/>
      <c r="L67" s="197"/>
      <c r="M67" s="197"/>
      <c r="N67" s="197"/>
      <c r="O67" s="197"/>
      <c r="P67" s="197"/>
    </row>
    <row r="68" spans="2:16" ht="15" customHeight="1" x14ac:dyDescent="0.35">
      <c r="B68" s="197"/>
      <c r="C68" s="197"/>
      <c r="D68" s="197"/>
      <c r="E68" s="197"/>
      <c r="F68" s="197"/>
      <c r="G68" s="197"/>
      <c r="H68" s="197"/>
      <c r="I68" s="197"/>
      <c r="J68" s="197"/>
      <c r="K68" s="197"/>
      <c r="L68" s="197"/>
      <c r="M68" s="197"/>
      <c r="N68" s="197"/>
      <c r="O68" s="197"/>
      <c r="P68" s="197"/>
    </row>
    <row r="69" spans="2:16" ht="15" customHeight="1" x14ac:dyDescent="0.35">
      <c r="B69" s="197"/>
      <c r="C69" s="197"/>
      <c r="D69" s="197"/>
      <c r="E69" s="197"/>
      <c r="F69" s="197"/>
      <c r="G69" s="197"/>
      <c r="H69" s="197"/>
      <c r="I69" s="197"/>
      <c r="J69" s="197"/>
      <c r="K69" s="197"/>
      <c r="L69" s="197"/>
      <c r="M69" s="197"/>
      <c r="N69" s="197"/>
      <c r="O69" s="197"/>
      <c r="P69" s="197"/>
    </row>
    <row r="70" spans="2:16" ht="15" customHeight="1" x14ac:dyDescent="0.35">
      <c r="B70" s="197"/>
      <c r="C70" s="197"/>
      <c r="D70" s="197"/>
      <c r="E70" s="197"/>
      <c r="F70" s="197"/>
      <c r="G70" s="197"/>
      <c r="H70" s="197"/>
      <c r="I70" s="197"/>
      <c r="J70" s="197"/>
      <c r="K70" s="197"/>
      <c r="L70" s="197"/>
      <c r="M70" s="197"/>
      <c r="N70" s="197"/>
      <c r="O70" s="197"/>
      <c r="P70" s="197"/>
    </row>
    <row r="71" spans="2:16" ht="15" customHeight="1" x14ac:dyDescent="0.35">
      <c r="B71" s="197"/>
      <c r="C71" s="197"/>
      <c r="D71" s="197"/>
      <c r="E71" s="197"/>
      <c r="F71" s="197"/>
      <c r="G71" s="197"/>
      <c r="H71" s="197"/>
      <c r="I71" s="197"/>
      <c r="J71" s="197"/>
      <c r="K71" s="197"/>
      <c r="L71" s="197"/>
      <c r="M71" s="197"/>
      <c r="N71" s="197"/>
      <c r="O71" s="197"/>
      <c r="P71" s="197"/>
    </row>
    <row r="72" spans="2:16" ht="15" customHeight="1" x14ac:dyDescent="0.35">
      <c r="B72" s="197"/>
      <c r="C72" s="197"/>
      <c r="D72" s="197"/>
      <c r="E72" s="197"/>
      <c r="F72" s="197"/>
      <c r="G72" s="197"/>
      <c r="H72" s="197"/>
      <c r="I72" s="197"/>
      <c r="J72" s="197"/>
      <c r="K72" s="197"/>
      <c r="L72" s="197"/>
      <c r="M72" s="197"/>
      <c r="N72" s="197"/>
      <c r="O72" s="197"/>
      <c r="P72" s="197"/>
    </row>
    <row r="73" spans="2:16" ht="15" customHeight="1" x14ac:dyDescent="0.35">
      <c r="B73" s="197"/>
      <c r="C73" s="197"/>
      <c r="D73" s="197"/>
      <c r="E73" s="197"/>
      <c r="F73" s="197"/>
      <c r="G73" s="197"/>
      <c r="H73" s="197"/>
      <c r="I73" s="197"/>
      <c r="J73" s="197"/>
      <c r="K73" s="197"/>
      <c r="L73" s="197"/>
      <c r="M73" s="197"/>
      <c r="N73" s="197"/>
      <c r="O73" s="197"/>
      <c r="P73" s="197"/>
    </row>
    <row r="74" spans="2:16" ht="15" customHeight="1" x14ac:dyDescent="0.35">
      <c r="B74" s="197"/>
      <c r="C74" s="197"/>
      <c r="D74" s="197"/>
      <c r="E74" s="197"/>
      <c r="F74" s="197"/>
      <c r="G74" s="197"/>
      <c r="H74" s="197"/>
      <c r="I74" s="197"/>
      <c r="J74" s="197"/>
      <c r="K74" s="197"/>
      <c r="L74" s="197"/>
      <c r="M74" s="197"/>
      <c r="N74" s="197"/>
      <c r="O74" s="197"/>
      <c r="P74" s="197"/>
    </row>
    <row r="75" spans="2:16" ht="15" customHeight="1" x14ac:dyDescent="0.35">
      <c r="B75" s="197"/>
      <c r="C75" s="197"/>
      <c r="D75" s="197"/>
      <c r="E75" s="197"/>
      <c r="F75" s="197"/>
      <c r="G75" s="197"/>
      <c r="H75" s="197"/>
      <c r="I75" s="197"/>
      <c r="J75" s="197"/>
      <c r="K75" s="197"/>
      <c r="L75" s="197"/>
      <c r="M75" s="197"/>
      <c r="N75" s="197"/>
      <c r="O75" s="197"/>
      <c r="P75" s="197"/>
    </row>
    <row r="76" spans="2:16" ht="18.5" x14ac:dyDescent="0.45">
      <c r="B76" s="191" t="s">
        <v>60</v>
      </c>
      <c r="C76" s="191"/>
      <c r="D76" s="191"/>
      <c r="E76" s="191"/>
      <c r="F76" s="191"/>
      <c r="G76" s="191"/>
      <c r="H76" s="191"/>
      <c r="I76" s="191"/>
      <c r="J76" s="191"/>
      <c r="K76" s="191"/>
      <c r="L76" s="191"/>
      <c r="M76" s="191"/>
      <c r="N76" s="191"/>
      <c r="O76" s="191"/>
      <c r="P76" s="191"/>
    </row>
    <row r="77" spans="2:16" ht="15" customHeight="1" x14ac:dyDescent="0.35">
      <c r="B77" s="197" t="s">
        <v>230</v>
      </c>
      <c r="C77" s="197"/>
      <c r="D77" s="197"/>
      <c r="E77" s="197"/>
      <c r="F77" s="197"/>
      <c r="G77" s="197"/>
      <c r="H77" s="197"/>
      <c r="I77" s="197"/>
      <c r="J77" s="197"/>
      <c r="K77" s="197"/>
      <c r="L77" s="197"/>
      <c r="M77" s="197"/>
      <c r="N77" s="197"/>
      <c r="O77" s="197"/>
      <c r="P77" s="197"/>
    </row>
    <row r="78" spans="2:16" ht="15" customHeight="1" x14ac:dyDescent="0.35">
      <c r="B78" s="197"/>
      <c r="C78" s="197"/>
      <c r="D78" s="197"/>
      <c r="E78" s="197"/>
      <c r="F78" s="197"/>
      <c r="G78" s="197"/>
      <c r="H78" s="197"/>
      <c r="I78" s="197"/>
      <c r="J78" s="197"/>
      <c r="K78" s="197"/>
      <c r="L78" s="197"/>
      <c r="M78" s="197"/>
      <c r="N78" s="197"/>
      <c r="O78" s="197"/>
      <c r="P78" s="197"/>
    </row>
    <row r="79" spans="2:16" ht="15" customHeight="1" x14ac:dyDescent="0.35">
      <c r="B79" s="197"/>
      <c r="C79" s="197"/>
      <c r="D79" s="197"/>
      <c r="E79" s="197"/>
      <c r="F79" s="197"/>
      <c r="G79" s="197"/>
      <c r="H79" s="197"/>
      <c r="I79" s="197"/>
      <c r="J79" s="197"/>
      <c r="K79" s="197"/>
      <c r="L79" s="197"/>
      <c r="M79" s="197"/>
      <c r="N79" s="197"/>
      <c r="O79" s="197"/>
      <c r="P79" s="197"/>
    </row>
    <row r="80" spans="2:16" ht="15" customHeight="1" x14ac:dyDescent="0.35">
      <c r="B80" s="197"/>
      <c r="C80" s="197"/>
      <c r="D80" s="197"/>
      <c r="E80" s="197"/>
      <c r="F80" s="197"/>
      <c r="G80" s="197"/>
      <c r="H80" s="197"/>
      <c r="I80" s="197"/>
      <c r="J80" s="197"/>
      <c r="K80" s="197"/>
      <c r="L80" s="197"/>
      <c r="M80" s="197"/>
      <c r="N80" s="197"/>
      <c r="O80" s="197"/>
      <c r="P80" s="197"/>
    </row>
    <row r="81" spans="2:16" ht="15" customHeight="1" x14ac:dyDescent="0.35">
      <c r="B81" s="197"/>
      <c r="C81" s="197"/>
      <c r="D81" s="197"/>
      <c r="E81" s="197"/>
      <c r="F81" s="197"/>
      <c r="G81" s="197"/>
      <c r="H81" s="197"/>
      <c r="I81" s="197"/>
      <c r="J81" s="197"/>
      <c r="K81" s="197"/>
      <c r="L81" s="197"/>
      <c r="M81" s="197"/>
      <c r="N81" s="197"/>
      <c r="O81" s="197"/>
      <c r="P81" s="197"/>
    </row>
    <row r="82" spans="2:16" ht="15" customHeight="1" x14ac:dyDescent="0.35">
      <c r="B82" s="197"/>
      <c r="C82" s="197"/>
      <c r="D82" s="197"/>
      <c r="E82" s="197"/>
      <c r="F82" s="197"/>
      <c r="G82" s="197"/>
      <c r="H82" s="197"/>
      <c r="I82" s="197"/>
      <c r="J82" s="197"/>
      <c r="K82" s="197"/>
      <c r="L82" s="197"/>
      <c r="M82" s="197"/>
      <c r="N82" s="197"/>
      <c r="O82" s="197"/>
      <c r="P82" s="197"/>
    </row>
    <row r="83" spans="2:16" ht="15" customHeight="1" x14ac:dyDescent="0.35">
      <c r="B83" s="197"/>
      <c r="C83" s="197"/>
      <c r="D83" s="197"/>
      <c r="E83" s="197"/>
      <c r="F83" s="197"/>
      <c r="G83" s="197"/>
      <c r="H83" s="197"/>
      <c r="I83" s="197"/>
      <c r="J83" s="197"/>
      <c r="K83" s="197"/>
      <c r="L83" s="197"/>
      <c r="M83" s="197"/>
      <c r="N83" s="197"/>
      <c r="O83" s="197"/>
      <c r="P83" s="197"/>
    </row>
    <row r="84" spans="2:16" ht="15" customHeight="1" x14ac:dyDescent="0.35">
      <c r="B84" s="197"/>
      <c r="C84" s="197"/>
      <c r="D84" s="197"/>
      <c r="E84" s="197"/>
      <c r="F84" s="197"/>
      <c r="G84" s="197"/>
      <c r="H84" s="197"/>
      <c r="I84" s="197"/>
      <c r="J84" s="197"/>
      <c r="K84" s="197"/>
      <c r="L84" s="197"/>
      <c r="M84" s="197"/>
      <c r="N84" s="197"/>
      <c r="O84" s="197"/>
      <c r="P84" s="197"/>
    </row>
    <row r="85" spans="2:16" ht="15" customHeight="1" x14ac:dyDescent="0.35">
      <c r="B85" s="197"/>
      <c r="C85" s="197"/>
      <c r="D85" s="197"/>
      <c r="E85" s="197"/>
      <c r="F85" s="197"/>
      <c r="G85" s="197"/>
      <c r="H85" s="197"/>
      <c r="I85" s="197"/>
      <c r="J85" s="197"/>
      <c r="K85" s="197"/>
      <c r="L85" s="197"/>
      <c r="M85" s="197"/>
      <c r="N85" s="197"/>
      <c r="O85" s="197"/>
      <c r="P85" s="197"/>
    </row>
    <row r="86" spans="2:16" ht="15" customHeight="1" x14ac:dyDescent="0.35">
      <c r="B86" s="197"/>
      <c r="C86" s="197"/>
      <c r="D86" s="197"/>
      <c r="E86" s="197"/>
      <c r="F86" s="197"/>
      <c r="G86" s="197"/>
      <c r="H86" s="197"/>
      <c r="I86" s="197"/>
      <c r="J86" s="197"/>
      <c r="K86" s="197"/>
      <c r="L86" s="197"/>
      <c r="M86" s="197"/>
      <c r="N86" s="197"/>
      <c r="O86" s="197"/>
      <c r="P86" s="197"/>
    </row>
    <row r="87" spans="2:16" ht="15" customHeight="1" x14ac:dyDescent="0.35">
      <c r="B87" s="197"/>
      <c r="C87" s="197"/>
      <c r="D87" s="197"/>
      <c r="E87" s="197"/>
      <c r="F87" s="197"/>
      <c r="G87" s="197"/>
      <c r="H87" s="197"/>
      <c r="I87" s="197"/>
      <c r="J87" s="197"/>
      <c r="K87" s="197"/>
      <c r="L87" s="197"/>
      <c r="M87" s="197"/>
      <c r="N87" s="197"/>
      <c r="O87" s="197"/>
      <c r="P87" s="197"/>
    </row>
    <row r="88" spans="2:16" ht="129" customHeight="1" x14ac:dyDescent="0.35">
      <c r="B88" s="197"/>
      <c r="C88" s="197"/>
      <c r="D88" s="197"/>
      <c r="E88" s="197"/>
      <c r="F88" s="197"/>
      <c r="G88" s="197"/>
      <c r="H88" s="197"/>
      <c r="I88" s="197"/>
      <c r="J88" s="197"/>
      <c r="K88" s="197"/>
      <c r="L88" s="197"/>
      <c r="M88" s="197"/>
      <c r="N88" s="197"/>
      <c r="O88" s="197"/>
      <c r="P88" s="197"/>
    </row>
    <row r="89" spans="2:16" ht="18.5" x14ac:dyDescent="0.45">
      <c r="B89" s="191" t="s">
        <v>61</v>
      </c>
      <c r="C89" s="191"/>
      <c r="D89" s="191"/>
      <c r="E89" s="191"/>
      <c r="F89" s="191"/>
      <c r="G89" s="191"/>
      <c r="H89" s="191"/>
      <c r="I89" s="191"/>
      <c r="J89" s="191"/>
      <c r="K89" s="191"/>
      <c r="L89" s="191"/>
      <c r="M89" s="191"/>
      <c r="N89" s="191"/>
      <c r="O89" s="191"/>
      <c r="P89" s="191"/>
    </row>
    <row r="90" spans="2:16" ht="15" customHeight="1" x14ac:dyDescent="0.35">
      <c r="B90" s="192" t="s">
        <v>62</v>
      </c>
      <c r="C90" s="192"/>
      <c r="D90" s="192"/>
      <c r="E90" s="192"/>
      <c r="F90" s="192"/>
      <c r="G90" s="192"/>
      <c r="H90" s="192"/>
      <c r="I90" s="192"/>
      <c r="J90" s="192"/>
      <c r="K90" s="192"/>
      <c r="L90" s="192"/>
      <c r="M90" s="192"/>
      <c r="N90" s="192"/>
      <c r="O90" s="192"/>
      <c r="P90" s="192"/>
    </row>
    <row r="91" spans="2:16" ht="15" customHeight="1" x14ac:dyDescent="0.35">
      <c r="B91" s="192"/>
      <c r="C91" s="192"/>
      <c r="D91" s="192"/>
      <c r="E91" s="192"/>
      <c r="F91" s="192"/>
      <c r="G91" s="192"/>
      <c r="H91" s="192"/>
      <c r="I91" s="192"/>
      <c r="J91" s="192"/>
      <c r="K91" s="192"/>
      <c r="L91" s="192"/>
      <c r="M91" s="192"/>
      <c r="N91" s="192"/>
      <c r="O91" s="192"/>
      <c r="P91" s="192"/>
    </row>
    <row r="92" spans="2:16" ht="15" customHeight="1" x14ac:dyDescent="0.35">
      <c r="B92" s="192"/>
      <c r="C92" s="192"/>
      <c r="D92" s="192"/>
      <c r="E92" s="192"/>
      <c r="F92" s="192"/>
      <c r="G92" s="192"/>
      <c r="H92" s="192"/>
      <c r="I92" s="192"/>
      <c r="J92" s="192"/>
      <c r="K92" s="192"/>
      <c r="L92" s="192"/>
      <c r="M92" s="192"/>
      <c r="N92" s="192"/>
      <c r="O92" s="192"/>
      <c r="P92" s="192"/>
    </row>
    <row r="93" spans="2:16" ht="15" customHeight="1" x14ac:dyDescent="0.35">
      <c r="B93" s="192"/>
      <c r="C93" s="192"/>
      <c r="D93" s="192"/>
      <c r="E93" s="192"/>
      <c r="F93" s="192"/>
      <c r="G93" s="192"/>
      <c r="H93" s="192"/>
      <c r="I93" s="192"/>
      <c r="J93" s="192"/>
      <c r="K93" s="192"/>
      <c r="L93" s="192"/>
      <c r="M93" s="192"/>
      <c r="N93" s="192"/>
      <c r="O93" s="192"/>
      <c r="P93" s="192"/>
    </row>
    <row r="94" spans="2:16" ht="15" customHeight="1" x14ac:dyDescent="0.35">
      <c r="B94" s="192"/>
      <c r="C94" s="192"/>
      <c r="D94" s="192"/>
      <c r="E94" s="192"/>
      <c r="F94" s="192"/>
      <c r="G94" s="192"/>
      <c r="H94" s="192"/>
      <c r="I94" s="192"/>
      <c r="J94" s="192"/>
      <c r="K94" s="192"/>
      <c r="L94" s="192"/>
      <c r="M94" s="192"/>
      <c r="N94" s="192"/>
      <c r="O94" s="192"/>
      <c r="P94" s="192"/>
    </row>
    <row r="95" spans="2:16" ht="15" customHeight="1" x14ac:dyDescent="0.35">
      <c r="B95" s="192"/>
      <c r="C95" s="192"/>
      <c r="D95" s="192"/>
      <c r="E95" s="192"/>
      <c r="F95" s="192"/>
      <c r="G95" s="192"/>
      <c r="H95" s="192"/>
      <c r="I95" s="192"/>
      <c r="J95" s="192"/>
      <c r="K95" s="192"/>
      <c r="L95" s="192"/>
      <c r="M95" s="192"/>
      <c r="N95" s="192"/>
      <c r="O95" s="192"/>
      <c r="P95" s="192"/>
    </row>
    <row r="96" spans="2:16" ht="15" customHeight="1" x14ac:dyDescent="0.35">
      <c r="B96" s="192"/>
      <c r="C96" s="192"/>
      <c r="D96" s="192"/>
      <c r="E96" s="192"/>
      <c r="F96" s="192"/>
      <c r="G96" s="192"/>
      <c r="H96" s="192"/>
      <c r="I96" s="192"/>
      <c r="J96" s="192"/>
      <c r="K96" s="192"/>
      <c r="L96" s="192"/>
      <c r="M96" s="192"/>
      <c r="N96" s="192"/>
      <c r="O96" s="192"/>
      <c r="P96" s="192"/>
    </row>
    <row r="97" spans="2:16" ht="15" customHeight="1" x14ac:dyDescent="0.35">
      <c r="B97" s="192"/>
      <c r="C97" s="192"/>
      <c r="D97" s="192"/>
      <c r="E97" s="192"/>
      <c r="F97" s="192"/>
      <c r="G97" s="192"/>
      <c r="H97" s="192"/>
      <c r="I97" s="192"/>
      <c r="J97" s="192"/>
      <c r="K97" s="192"/>
      <c r="L97" s="192"/>
      <c r="M97" s="192"/>
      <c r="N97" s="192"/>
      <c r="O97" s="192"/>
      <c r="P97" s="192"/>
    </row>
    <row r="98" spans="2:16" ht="15" customHeight="1" x14ac:dyDescent="0.35">
      <c r="B98" s="192"/>
      <c r="C98" s="192"/>
      <c r="D98" s="192"/>
      <c r="E98" s="192"/>
      <c r="F98" s="192"/>
      <c r="G98" s="192"/>
      <c r="H98" s="192"/>
      <c r="I98" s="192"/>
      <c r="J98" s="192"/>
      <c r="K98" s="192"/>
      <c r="L98" s="192"/>
      <c r="M98" s="192"/>
      <c r="N98" s="192"/>
      <c r="O98" s="192"/>
      <c r="P98" s="192"/>
    </row>
    <row r="99" spans="2:16" ht="15" customHeight="1" x14ac:dyDescent="0.35">
      <c r="B99" s="192"/>
      <c r="C99" s="192"/>
      <c r="D99" s="192"/>
      <c r="E99" s="192"/>
      <c r="F99" s="192"/>
      <c r="G99" s="192"/>
      <c r="H99" s="192"/>
      <c r="I99" s="192"/>
      <c r="J99" s="192"/>
      <c r="K99" s="192"/>
      <c r="L99" s="192"/>
      <c r="M99" s="192"/>
      <c r="N99" s="192"/>
      <c r="O99" s="192"/>
      <c r="P99" s="192"/>
    </row>
    <row r="100" spans="2:16" ht="15" customHeight="1" x14ac:dyDescent="0.35">
      <c r="B100" s="192"/>
      <c r="C100" s="192"/>
      <c r="D100" s="192"/>
      <c r="E100" s="192"/>
      <c r="F100" s="192"/>
      <c r="G100" s="192"/>
      <c r="H100" s="192"/>
      <c r="I100" s="192"/>
      <c r="J100" s="192"/>
      <c r="K100" s="192"/>
      <c r="L100" s="192"/>
      <c r="M100" s="192"/>
      <c r="N100" s="192"/>
      <c r="O100" s="192"/>
      <c r="P100" s="192"/>
    </row>
    <row r="101" spans="2:16" ht="15" customHeight="1" x14ac:dyDescent="0.35">
      <c r="B101" s="192"/>
      <c r="C101" s="192"/>
      <c r="D101" s="192"/>
      <c r="E101" s="192"/>
      <c r="F101" s="192"/>
      <c r="G101" s="192"/>
      <c r="H101" s="192"/>
      <c r="I101" s="192"/>
      <c r="J101" s="192"/>
      <c r="K101" s="192"/>
      <c r="L101" s="192"/>
      <c r="M101" s="192"/>
      <c r="N101" s="192"/>
      <c r="O101" s="192"/>
      <c r="P101" s="192"/>
    </row>
    <row r="102" spans="2:16" ht="15" customHeight="1" x14ac:dyDescent="0.35">
      <c r="B102" s="192"/>
      <c r="C102" s="192"/>
      <c r="D102" s="192"/>
      <c r="E102" s="192"/>
      <c r="F102" s="192"/>
      <c r="G102" s="192"/>
      <c r="H102" s="192"/>
      <c r="I102" s="192"/>
      <c r="J102" s="192"/>
      <c r="K102" s="192"/>
      <c r="L102" s="192"/>
      <c r="M102" s="192"/>
      <c r="N102" s="192"/>
      <c r="O102" s="192"/>
      <c r="P102" s="192"/>
    </row>
    <row r="103" spans="2:16" ht="15" customHeight="1" x14ac:dyDescent="0.35">
      <c r="B103" s="192"/>
      <c r="C103" s="192"/>
      <c r="D103" s="192"/>
      <c r="E103" s="192"/>
      <c r="F103" s="192"/>
      <c r="G103" s="192"/>
      <c r="H103" s="192"/>
      <c r="I103" s="192"/>
      <c r="J103" s="192"/>
      <c r="K103" s="192"/>
      <c r="L103" s="192"/>
      <c r="M103" s="192"/>
      <c r="N103" s="192"/>
      <c r="O103" s="192"/>
      <c r="P103" s="192"/>
    </row>
    <row r="104" spans="2:16" ht="33" customHeight="1" x14ac:dyDescent="0.35">
      <c r="B104" s="192"/>
      <c r="C104" s="192"/>
      <c r="D104" s="192"/>
      <c r="E104" s="192"/>
      <c r="F104" s="192"/>
      <c r="G104" s="192"/>
      <c r="H104" s="192"/>
      <c r="I104" s="192"/>
      <c r="J104" s="192"/>
      <c r="K104" s="192"/>
      <c r="L104" s="192"/>
      <c r="M104" s="192"/>
      <c r="N104" s="192"/>
      <c r="O104" s="192"/>
      <c r="P104" s="192"/>
    </row>
    <row r="105" spans="2:16" ht="18.5" x14ac:dyDescent="0.45">
      <c r="B105" s="198" t="s">
        <v>63</v>
      </c>
      <c r="C105" s="198"/>
      <c r="D105" s="198"/>
      <c r="E105" s="198"/>
      <c r="F105" s="198"/>
      <c r="G105" s="198"/>
      <c r="H105" s="198"/>
      <c r="I105" s="198"/>
      <c r="J105" s="198"/>
      <c r="K105" s="198"/>
      <c r="L105" s="198"/>
      <c r="M105" s="198"/>
      <c r="N105" s="198"/>
      <c r="O105" s="198"/>
      <c r="P105" s="198"/>
    </row>
    <row r="106" spans="2:16" ht="15" customHeight="1" x14ac:dyDescent="0.35">
      <c r="B106" s="197" t="s">
        <v>64</v>
      </c>
      <c r="C106" s="197"/>
      <c r="D106" s="197"/>
      <c r="E106" s="197"/>
      <c r="F106" s="197"/>
      <c r="G106" s="197"/>
      <c r="H106" s="197"/>
      <c r="I106" s="197"/>
      <c r="J106" s="197"/>
      <c r="K106" s="197"/>
      <c r="L106" s="197"/>
      <c r="M106" s="197"/>
      <c r="N106" s="197"/>
      <c r="O106" s="197"/>
      <c r="P106" s="197"/>
    </row>
    <row r="107" spans="2:16" ht="15" customHeight="1" x14ac:dyDescent="0.35">
      <c r="B107" s="197"/>
      <c r="C107" s="197"/>
      <c r="D107" s="197"/>
      <c r="E107" s="197"/>
      <c r="F107" s="197"/>
      <c r="G107" s="197"/>
      <c r="H107" s="197"/>
      <c r="I107" s="197"/>
      <c r="J107" s="197"/>
      <c r="K107" s="197"/>
      <c r="L107" s="197"/>
      <c r="M107" s="197"/>
      <c r="N107" s="197"/>
      <c r="O107" s="197"/>
      <c r="P107" s="197"/>
    </row>
    <row r="108" spans="2:16" ht="15" customHeight="1" x14ac:dyDescent="0.35">
      <c r="B108" s="197"/>
      <c r="C108" s="197"/>
      <c r="D108" s="197"/>
      <c r="E108" s="197"/>
      <c r="F108" s="197"/>
      <c r="G108" s="197"/>
      <c r="H108" s="197"/>
      <c r="I108" s="197"/>
      <c r="J108" s="197"/>
      <c r="K108" s="197"/>
      <c r="L108" s="197"/>
      <c r="M108" s="197"/>
      <c r="N108" s="197"/>
      <c r="O108" s="197"/>
      <c r="P108" s="197"/>
    </row>
    <row r="109" spans="2:16" ht="15" customHeight="1" x14ac:dyDescent="0.35">
      <c r="B109" s="197"/>
      <c r="C109" s="197"/>
      <c r="D109" s="197"/>
      <c r="E109" s="197"/>
      <c r="F109" s="197"/>
      <c r="G109" s="197"/>
      <c r="H109" s="197"/>
      <c r="I109" s="197"/>
      <c r="J109" s="197"/>
      <c r="K109" s="197"/>
      <c r="L109" s="197"/>
      <c r="M109" s="197"/>
      <c r="N109" s="197"/>
      <c r="O109" s="197"/>
      <c r="P109" s="197"/>
    </row>
    <row r="110" spans="2:16" ht="15" customHeight="1" x14ac:dyDescent="0.35">
      <c r="B110" s="197"/>
      <c r="C110" s="197"/>
      <c r="D110" s="197"/>
      <c r="E110" s="197"/>
      <c r="F110" s="197"/>
      <c r="G110" s="197"/>
      <c r="H110" s="197"/>
      <c r="I110" s="197"/>
      <c r="J110" s="197"/>
      <c r="K110" s="197"/>
      <c r="L110" s="197"/>
      <c r="M110" s="197"/>
      <c r="N110" s="197"/>
      <c r="O110" s="197"/>
      <c r="P110" s="197"/>
    </row>
    <row r="111" spans="2:16" ht="15" customHeight="1" x14ac:dyDescent="0.35">
      <c r="B111" s="197"/>
      <c r="C111" s="197"/>
      <c r="D111" s="197"/>
      <c r="E111" s="197"/>
      <c r="F111" s="197"/>
      <c r="G111" s="197"/>
      <c r="H111" s="197"/>
      <c r="I111" s="197"/>
      <c r="J111" s="197"/>
      <c r="K111" s="197"/>
      <c r="L111" s="197"/>
      <c r="M111" s="197"/>
      <c r="N111" s="197"/>
      <c r="O111" s="197"/>
      <c r="P111" s="197"/>
    </row>
    <row r="112" spans="2:16" ht="15" customHeight="1" x14ac:dyDescent="0.35">
      <c r="B112" s="197"/>
      <c r="C112" s="197"/>
      <c r="D112" s="197"/>
      <c r="E112" s="197"/>
      <c r="F112" s="197"/>
      <c r="G112" s="197"/>
      <c r="H112" s="197"/>
      <c r="I112" s="197"/>
      <c r="J112" s="197"/>
      <c r="K112" s="197"/>
      <c r="L112" s="197"/>
      <c r="M112" s="197"/>
      <c r="N112" s="197"/>
      <c r="O112" s="197"/>
      <c r="P112" s="197"/>
    </row>
    <row r="113" spans="2:16" ht="15" customHeight="1" x14ac:dyDescent="0.35">
      <c r="B113" s="197"/>
      <c r="C113" s="197"/>
      <c r="D113" s="197"/>
      <c r="E113" s="197"/>
      <c r="F113" s="197"/>
      <c r="G113" s="197"/>
      <c r="H113" s="197"/>
      <c r="I113" s="197"/>
      <c r="J113" s="197"/>
      <c r="K113" s="197"/>
      <c r="L113" s="197"/>
      <c r="M113" s="197"/>
      <c r="N113" s="197"/>
      <c r="O113" s="197"/>
      <c r="P113" s="197"/>
    </row>
    <row r="114" spans="2:16" ht="15" customHeight="1" x14ac:dyDescent="0.35">
      <c r="B114" s="197"/>
      <c r="C114" s="197"/>
      <c r="D114" s="197"/>
      <c r="E114" s="197"/>
      <c r="F114" s="197"/>
      <c r="G114" s="197"/>
      <c r="H114" s="197"/>
      <c r="I114" s="197"/>
      <c r="J114" s="197"/>
      <c r="K114" s="197"/>
      <c r="L114" s="197"/>
      <c r="M114" s="197"/>
      <c r="N114" s="197"/>
      <c r="O114" s="197"/>
      <c r="P114" s="197"/>
    </row>
    <row r="115" spans="2:16" ht="15" customHeight="1" x14ac:dyDescent="0.35">
      <c r="B115" s="197"/>
      <c r="C115" s="197"/>
      <c r="D115" s="197"/>
      <c r="E115" s="197"/>
      <c r="F115" s="197"/>
      <c r="G115" s="197"/>
      <c r="H115" s="197"/>
      <c r="I115" s="197"/>
      <c r="J115" s="197"/>
      <c r="K115" s="197"/>
      <c r="L115" s="197"/>
      <c r="M115" s="197"/>
      <c r="N115" s="197"/>
      <c r="O115" s="197"/>
      <c r="P115" s="197"/>
    </row>
    <row r="116" spans="2:16" ht="15" customHeight="1" x14ac:dyDescent="0.35">
      <c r="B116" s="197"/>
      <c r="C116" s="197"/>
      <c r="D116" s="197"/>
      <c r="E116" s="197"/>
      <c r="F116" s="197"/>
      <c r="G116" s="197"/>
      <c r="H116" s="197"/>
      <c r="I116" s="197"/>
      <c r="J116" s="197"/>
      <c r="K116" s="197"/>
      <c r="L116" s="197"/>
      <c r="M116" s="197"/>
      <c r="N116" s="197"/>
      <c r="O116" s="197"/>
      <c r="P116" s="197"/>
    </row>
    <row r="117" spans="2:16" ht="15" customHeight="1" x14ac:dyDescent="0.35">
      <c r="B117" s="197"/>
      <c r="C117" s="197"/>
      <c r="D117" s="197"/>
      <c r="E117" s="197"/>
      <c r="F117" s="197"/>
      <c r="G117" s="197"/>
      <c r="H117" s="197"/>
      <c r="I117" s="197"/>
      <c r="J117" s="197"/>
      <c r="K117" s="197"/>
      <c r="L117" s="197"/>
      <c r="M117" s="197"/>
      <c r="N117" s="197"/>
      <c r="O117" s="197"/>
      <c r="P117" s="197"/>
    </row>
    <row r="118" spans="2:16" ht="258" customHeight="1" x14ac:dyDescent="0.35">
      <c r="B118" s="197"/>
      <c r="C118" s="197"/>
      <c r="D118" s="197"/>
      <c r="E118" s="197"/>
      <c r="F118" s="197"/>
      <c r="G118" s="197"/>
      <c r="H118" s="197"/>
      <c r="I118" s="197"/>
      <c r="J118" s="197"/>
      <c r="K118" s="197"/>
      <c r="L118" s="197"/>
      <c r="M118" s="197"/>
      <c r="N118" s="197"/>
      <c r="O118" s="197"/>
      <c r="P118" s="197"/>
    </row>
    <row r="119" spans="2:16" ht="18.5" x14ac:dyDescent="0.45">
      <c r="B119" s="191" t="s">
        <v>65</v>
      </c>
      <c r="C119" s="191"/>
      <c r="D119" s="191"/>
      <c r="E119" s="191"/>
      <c r="F119" s="191"/>
      <c r="G119" s="191"/>
      <c r="H119" s="191"/>
      <c r="I119" s="191"/>
      <c r="J119" s="191"/>
      <c r="K119" s="191"/>
      <c r="L119" s="191"/>
      <c r="M119" s="191"/>
      <c r="N119" s="191"/>
      <c r="O119" s="191"/>
      <c r="P119" s="191"/>
    </row>
    <row r="120" spans="2:16" ht="15" customHeight="1" x14ac:dyDescent="0.35">
      <c r="B120" s="197" t="s">
        <v>66</v>
      </c>
      <c r="C120" s="197"/>
      <c r="D120" s="197"/>
      <c r="E120" s="197"/>
      <c r="F120" s="197"/>
      <c r="G120" s="197"/>
      <c r="H120" s="197"/>
      <c r="I120" s="197"/>
      <c r="J120" s="197"/>
      <c r="K120" s="197"/>
      <c r="L120" s="197"/>
      <c r="M120" s="197"/>
      <c r="N120" s="197"/>
      <c r="O120" s="197"/>
      <c r="P120" s="197"/>
    </row>
    <row r="121" spans="2:16" ht="15" customHeight="1" x14ac:dyDescent="0.35">
      <c r="B121" s="197"/>
      <c r="C121" s="197"/>
      <c r="D121" s="197"/>
      <c r="E121" s="197"/>
      <c r="F121" s="197"/>
      <c r="G121" s="197"/>
      <c r="H121" s="197"/>
      <c r="I121" s="197"/>
      <c r="J121" s="197"/>
      <c r="K121" s="197"/>
      <c r="L121" s="197"/>
      <c r="M121" s="197"/>
      <c r="N121" s="197"/>
      <c r="O121" s="197"/>
      <c r="P121" s="197"/>
    </row>
    <row r="122" spans="2:16" ht="15" customHeight="1" x14ac:dyDescent="0.35">
      <c r="B122" s="197"/>
      <c r="C122" s="197"/>
      <c r="D122" s="197"/>
      <c r="E122" s="197"/>
      <c r="F122" s="197"/>
      <c r="G122" s="197"/>
      <c r="H122" s="197"/>
      <c r="I122" s="197"/>
      <c r="J122" s="197"/>
      <c r="K122" s="197"/>
      <c r="L122" s="197"/>
      <c r="M122" s="197"/>
      <c r="N122" s="197"/>
      <c r="O122" s="197"/>
      <c r="P122" s="197"/>
    </row>
    <row r="123" spans="2:16" ht="15" customHeight="1" x14ac:dyDescent="0.35">
      <c r="B123" s="197"/>
      <c r="C123" s="197"/>
      <c r="D123" s="197"/>
      <c r="E123" s="197"/>
      <c r="F123" s="197"/>
      <c r="G123" s="197"/>
      <c r="H123" s="197"/>
      <c r="I123" s="197"/>
      <c r="J123" s="197"/>
      <c r="K123" s="197"/>
      <c r="L123" s="197"/>
      <c r="M123" s="197"/>
      <c r="N123" s="197"/>
      <c r="O123" s="197"/>
      <c r="P123" s="197"/>
    </row>
    <row r="124" spans="2:16" ht="15" customHeight="1" x14ac:dyDescent="0.35">
      <c r="B124" s="197"/>
      <c r="C124" s="197"/>
      <c r="D124" s="197"/>
      <c r="E124" s="197"/>
      <c r="F124" s="197"/>
      <c r="G124" s="197"/>
      <c r="H124" s="197"/>
      <c r="I124" s="197"/>
      <c r="J124" s="197"/>
      <c r="K124" s="197"/>
      <c r="L124" s="197"/>
      <c r="M124" s="197"/>
      <c r="N124" s="197"/>
      <c r="O124" s="197"/>
      <c r="P124" s="197"/>
    </row>
    <row r="125" spans="2:16" ht="15" customHeight="1" x14ac:dyDescent="0.35">
      <c r="B125" s="197"/>
      <c r="C125" s="197"/>
      <c r="D125" s="197"/>
      <c r="E125" s="197"/>
      <c r="F125" s="197"/>
      <c r="G125" s="197"/>
      <c r="H125" s="197"/>
      <c r="I125" s="197"/>
      <c r="J125" s="197"/>
      <c r="K125" s="197"/>
      <c r="L125" s="197"/>
      <c r="M125" s="197"/>
      <c r="N125" s="197"/>
      <c r="O125" s="197"/>
      <c r="P125" s="197"/>
    </row>
    <row r="126" spans="2:16" ht="15" customHeight="1" x14ac:dyDescent="0.35">
      <c r="B126" s="197"/>
      <c r="C126" s="197"/>
      <c r="D126" s="197"/>
      <c r="E126" s="197"/>
      <c r="F126" s="197"/>
      <c r="G126" s="197"/>
      <c r="H126" s="197"/>
      <c r="I126" s="197"/>
      <c r="J126" s="197"/>
      <c r="K126" s="197"/>
      <c r="L126" s="197"/>
      <c r="M126" s="197"/>
      <c r="N126" s="197"/>
      <c r="O126" s="197"/>
      <c r="P126" s="197"/>
    </row>
    <row r="127" spans="2:16" ht="15" customHeight="1" x14ac:dyDescent="0.35">
      <c r="B127" s="197"/>
      <c r="C127" s="197"/>
      <c r="D127" s="197"/>
      <c r="E127" s="197"/>
      <c r="F127" s="197"/>
      <c r="G127" s="197"/>
      <c r="H127" s="197"/>
      <c r="I127" s="197"/>
      <c r="J127" s="197"/>
      <c r="K127" s="197"/>
      <c r="L127" s="197"/>
      <c r="M127" s="197"/>
      <c r="N127" s="197"/>
      <c r="O127" s="197"/>
      <c r="P127" s="197"/>
    </row>
    <row r="128" spans="2:16" ht="15" customHeight="1" x14ac:dyDescent="0.35">
      <c r="B128" s="197"/>
      <c r="C128" s="197"/>
      <c r="D128" s="197"/>
      <c r="E128" s="197"/>
      <c r="F128" s="197"/>
      <c r="G128" s="197"/>
      <c r="H128" s="197"/>
      <c r="I128" s="197"/>
      <c r="J128" s="197"/>
      <c r="K128" s="197"/>
      <c r="L128" s="197"/>
      <c r="M128" s="197"/>
      <c r="N128" s="197"/>
      <c r="O128" s="197"/>
      <c r="P128" s="197"/>
    </row>
    <row r="129" spans="2:16" ht="15" customHeight="1" x14ac:dyDescent="0.35">
      <c r="B129" s="197"/>
      <c r="C129" s="197"/>
      <c r="D129" s="197"/>
      <c r="E129" s="197"/>
      <c r="F129" s="197"/>
      <c r="G129" s="197"/>
      <c r="H129" s="197"/>
      <c r="I129" s="197"/>
      <c r="J129" s="197"/>
      <c r="K129" s="197"/>
      <c r="L129" s="197"/>
      <c r="M129" s="197"/>
      <c r="N129" s="197"/>
      <c r="O129" s="197"/>
      <c r="P129" s="197"/>
    </row>
    <row r="130" spans="2:16" ht="15" customHeight="1" x14ac:dyDescent="0.35">
      <c r="B130" s="197"/>
      <c r="C130" s="197"/>
      <c r="D130" s="197"/>
      <c r="E130" s="197"/>
      <c r="F130" s="197"/>
      <c r="G130" s="197"/>
      <c r="H130" s="197"/>
      <c r="I130" s="197"/>
      <c r="J130" s="197"/>
      <c r="K130" s="197"/>
      <c r="L130" s="197"/>
      <c r="M130" s="197"/>
      <c r="N130" s="197"/>
      <c r="O130" s="197"/>
      <c r="P130" s="197"/>
    </row>
    <row r="131" spans="2:16" ht="15" customHeight="1" x14ac:dyDescent="0.35">
      <c r="B131" s="197"/>
      <c r="C131" s="197"/>
      <c r="D131" s="197"/>
      <c r="E131" s="197"/>
      <c r="F131" s="197"/>
      <c r="G131" s="197"/>
      <c r="H131" s="197"/>
      <c r="I131" s="197"/>
      <c r="J131" s="197"/>
      <c r="K131" s="197"/>
      <c r="L131" s="197"/>
      <c r="M131" s="197"/>
      <c r="N131" s="197"/>
      <c r="O131" s="197"/>
      <c r="P131" s="197"/>
    </row>
    <row r="132" spans="2:16" ht="15" customHeight="1" x14ac:dyDescent="0.35">
      <c r="B132" s="197"/>
      <c r="C132" s="197"/>
      <c r="D132" s="197"/>
      <c r="E132" s="197"/>
      <c r="F132" s="197"/>
      <c r="G132" s="197"/>
      <c r="H132" s="197"/>
      <c r="I132" s="197"/>
      <c r="J132" s="197"/>
      <c r="K132" s="197"/>
      <c r="L132" s="197"/>
      <c r="M132" s="197"/>
      <c r="N132" s="197"/>
      <c r="O132" s="197"/>
      <c r="P132" s="197"/>
    </row>
    <row r="133" spans="2:16" ht="15" customHeight="1" x14ac:dyDescent="0.35">
      <c r="B133" s="197"/>
      <c r="C133" s="197"/>
      <c r="D133" s="197"/>
      <c r="E133" s="197"/>
      <c r="F133" s="197"/>
      <c r="G133" s="197"/>
      <c r="H133" s="197"/>
      <c r="I133" s="197"/>
      <c r="J133" s="197"/>
      <c r="K133" s="197"/>
      <c r="L133" s="197"/>
      <c r="M133" s="197"/>
      <c r="N133" s="197"/>
      <c r="O133" s="197"/>
      <c r="P133" s="197"/>
    </row>
    <row r="134" spans="2:16" ht="15" customHeight="1" x14ac:dyDescent="0.35">
      <c r="B134" s="197"/>
      <c r="C134" s="197"/>
      <c r="D134" s="197"/>
      <c r="E134" s="197"/>
      <c r="F134" s="197"/>
      <c r="G134" s="197"/>
      <c r="H134" s="197"/>
      <c r="I134" s="197"/>
      <c r="J134" s="197"/>
      <c r="K134" s="197"/>
      <c r="L134" s="197"/>
      <c r="M134" s="197"/>
      <c r="N134" s="197"/>
      <c r="O134" s="197"/>
      <c r="P134" s="197"/>
    </row>
    <row r="135" spans="2:16" ht="15" customHeight="1" x14ac:dyDescent="0.35">
      <c r="B135" s="197"/>
      <c r="C135" s="197"/>
      <c r="D135" s="197"/>
      <c r="E135" s="197"/>
      <c r="F135" s="197"/>
      <c r="G135" s="197"/>
      <c r="H135" s="197"/>
      <c r="I135" s="197"/>
      <c r="J135" s="197"/>
      <c r="K135" s="197"/>
      <c r="L135" s="197"/>
      <c r="M135" s="197"/>
      <c r="N135" s="197"/>
      <c r="O135" s="197"/>
      <c r="P135" s="197"/>
    </row>
    <row r="136" spans="2:16" ht="15" customHeight="1" x14ac:dyDescent="0.35">
      <c r="B136" s="197"/>
      <c r="C136" s="197"/>
      <c r="D136" s="197"/>
      <c r="E136" s="197"/>
      <c r="F136" s="197"/>
      <c r="G136" s="197"/>
      <c r="H136" s="197"/>
      <c r="I136" s="197"/>
      <c r="J136" s="197"/>
      <c r="K136" s="197"/>
      <c r="L136" s="197"/>
      <c r="M136" s="197"/>
      <c r="N136" s="197"/>
      <c r="O136" s="197"/>
      <c r="P136" s="197"/>
    </row>
    <row r="137" spans="2:16" ht="15" customHeight="1" x14ac:dyDescent="0.35">
      <c r="B137" s="197"/>
      <c r="C137" s="197"/>
      <c r="D137" s="197"/>
      <c r="E137" s="197"/>
      <c r="F137" s="197"/>
      <c r="G137" s="197"/>
      <c r="H137" s="197"/>
      <c r="I137" s="197"/>
      <c r="J137" s="197"/>
      <c r="K137" s="197"/>
      <c r="L137" s="197"/>
      <c r="M137" s="197"/>
      <c r="N137" s="197"/>
      <c r="O137" s="197"/>
      <c r="P137" s="197"/>
    </row>
    <row r="138" spans="2:16" ht="15" customHeight="1" x14ac:dyDescent="0.35">
      <c r="B138" s="197"/>
      <c r="C138" s="197"/>
      <c r="D138" s="197"/>
      <c r="E138" s="197"/>
      <c r="F138" s="197"/>
      <c r="G138" s="197"/>
      <c r="H138" s="197"/>
      <c r="I138" s="197"/>
      <c r="J138" s="197"/>
      <c r="K138" s="197"/>
      <c r="L138" s="197"/>
      <c r="M138" s="197"/>
      <c r="N138" s="197"/>
      <c r="O138" s="197"/>
      <c r="P138" s="197"/>
    </row>
    <row r="139" spans="2:16" ht="15" customHeight="1" x14ac:dyDescent="0.35">
      <c r="B139" s="197"/>
      <c r="C139" s="197"/>
      <c r="D139" s="197"/>
      <c r="E139" s="197"/>
      <c r="F139" s="197"/>
      <c r="G139" s="197"/>
      <c r="H139" s="197"/>
      <c r="I139" s="197"/>
      <c r="J139" s="197"/>
      <c r="K139" s="197"/>
      <c r="L139" s="197"/>
      <c r="M139" s="197"/>
      <c r="N139" s="197"/>
      <c r="O139" s="197"/>
      <c r="P139" s="197"/>
    </row>
    <row r="140" spans="2:16" ht="15" customHeight="1" x14ac:dyDescent="0.35">
      <c r="B140" s="197"/>
      <c r="C140" s="197"/>
      <c r="D140" s="197"/>
      <c r="E140" s="197"/>
      <c r="F140" s="197"/>
      <c r="G140" s="197"/>
      <c r="H140" s="197"/>
      <c r="I140" s="197"/>
      <c r="J140" s="197"/>
      <c r="K140" s="197"/>
      <c r="L140" s="197"/>
      <c r="M140" s="197"/>
      <c r="N140" s="197"/>
      <c r="O140" s="197"/>
      <c r="P140" s="197"/>
    </row>
    <row r="141" spans="2:16" ht="15" customHeight="1" x14ac:dyDescent="0.35">
      <c r="B141" s="197"/>
      <c r="C141" s="197"/>
      <c r="D141" s="197"/>
      <c r="E141" s="197"/>
      <c r="F141" s="197"/>
      <c r="G141" s="197"/>
      <c r="H141" s="197"/>
      <c r="I141" s="197"/>
      <c r="J141" s="197"/>
      <c r="K141" s="197"/>
      <c r="L141" s="197"/>
      <c r="M141" s="197"/>
      <c r="N141" s="197"/>
      <c r="O141" s="197"/>
      <c r="P141" s="197"/>
    </row>
    <row r="142" spans="2:16" ht="15" customHeight="1" x14ac:dyDescent="0.35">
      <c r="B142" s="197"/>
      <c r="C142" s="197"/>
      <c r="D142" s="197"/>
      <c r="E142" s="197"/>
      <c r="F142" s="197"/>
      <c r="G142" s="197"/>
      <c r="H142" s="197"/>
      <c r="I142" s="197"/>
      <c r="J142" s="197"/>
      <c r="K142" s="197"/>
      <c r="L142" s="197"/>
      <c r="M142" s="197"/>
      <c r="N142" s="197"/>
      <c r="O142" s="197"/>
      <c r="P142" s="197"/>
    </row>
    <row r="143" spans="2:16" ht="15" customHeight="1" x14ac:dyDescent="0.35">
      <c r="B143" s="197"/>
      <c r="C143" s="197"/>
      <c r="D143" s="197"/>
      <c r="E143" s="197"/>
      <c r="F143" s="197"/>
      <c r="G143" s="197"/>
      <c r="H143" s="197"/>
      <c r="I143" s="197"/>
      <c r="J143" s="197"/>
      <c r="K143" s="197"/>
      <c r="L143" s="197"/>
      <c r="M143" s="197"/>
      <c r="N143" s="197"/>
      <c r="O143" s="197"/>
      <c r="P143" s="197"/>
    </row>
    <row r="144" spans="2:16" ht="15" customHeight="1" x14ac:dyDescent="0.35">
      <c r="B144" s="197"/>
      <c r="C144" s="197"/>
      <c r="D144" s="197"/>
      <c r="E144" s="197"/>
      <c r="F144" s="197"/>
      <c r="G144" s="197"/>
      <c r="H144" s="197"/>
      <c r="I144" s="197"/>
      <c r="J144" s="197"/>
      <c r="K144" s="197"/>
      <c r="L144" s="197"/>
      <c r="M144" s="197"/>
      <c r="N144" s="197"/>
      <c r="O144" s="197"/>
      <c r="P144" s="197"/>
    </row>
    <row r="145" spans="2:16" ht="18.5" x14ac:dyDescent="0.45">
      <c r="B145" s="191" t="s">
        <v>182</v>
      </c>
      <c r="C145" s="191"/>
      <c r="D145" s="191"/>
      <c r="E145" s="191"/>
      <c r="F145" s="191"/>
      <c r="G145" s="191"/>
      <c r="H145" s="191"/>
      <c r="I145" s="191"/>
      <c r="J145" s="191"/>
      <c r="K145" s="191"/>
      <c r="L145" s="191"/>
      <c r="M145" s="191"/>
      <c r="N145" s="191"/>
      <c r="O145" s="191"/>
      <c r="P145" s="191"/>
    </row>
    <row r="146" spans="2:16" ht="15" customHeight="1" x14ac:dyDescent="0.35">
      <c r="B146" s="197" t="s">
        <v>67</v>
      </c>
      <c r="C146" s="197"/>
      <c r="D146" s="197"/>
      <c r="E146" s="197"/>
      <c r="F146" s="197"/>
      <c r="G146" s="197"/>
      <c r="H146" s="197"/>
      <c r="I146" s="197"/>
      <c r="J146" s="197"/>
      <c r="K146" s="197"/>
      <c r="L146" s="197"/>
      <c r="M146" s="197"/>
      <c r="N146" s="197"/>
      <c r="O146" s="197"/>
      <c r="P146" s="197"/>
    </row>
    <row r="147" spans="2:16" ht="15" customHeight="1" x14ac:dyDescent="0.35">
      <c r="B147" s="197"/>
      <c r="C147" s="197"/>
      <c r="D147" s="197"/>
      <c r="E147" s="197"/>
      <c r="F147" s="197"/>
      <c r="G147" s="197"/>
      <c r="H147" s="197"/>
      <c r="I147" s="197"/>
      <c r="J147" s="197"/>
      <c r="K147" s="197"/>
      <c r="L147" s="197"/>
      <c r="M147" s="197"/>
      <c r="N147" s="197"/>
      <c r="O147" s="197"/>
      <c r="P147" s="197"/>
    </row>
    <row r="148" spans="2:16" ht="15" customHeight="1" x14ac:dyDescent="0.35">
      <c r="B148" s="197"/>
      <c r="C148" s="197"/>
      <c r="D148" s="197"/>
      <c r="E148" s="197"/>
      <c r="F148" s="197"/>
      <c r="G148" s="197"/>
      <c r="H148" s="197"/>
      <c r="I148" s="197"/>
      <c r="J148" s="197"/>
      <c r="K148" s="197"/>
      <c r="L148" s="197"/>
      <c r="M148" s="197"/>
      <c r="N148" s="197"/>
      <c r="O148" s="197"/>
      <c r="P148" s="197"/>
    </row>
    <row r="149" spans="2:16" ht="15" customHeight="1" x14ac:dyDescent="0.35">
      <c r="B149" s="197"/>
      <c r="C149" s="197"/>
      <c r="D149" s="197"/>
      <c r="E149" s="197"/>
      <c r="F149" s="197"/>
      <c r="G149" s="197"/>
      <c r="H149" s="197"/>
      <c r="I149" s="197"/>
      <c r="J149" s="197"/>
      <c r="K149" s="197"/>
      <c r="L149" s="197"/>
      <c r="M149" s="197"/>
      <c r="N149" s="197"/>
      <c r="O149" s="197"/>
      <c r="P149" s="197"/>
    </row>
    <row r="150" spans="2:16" ht="15" customHeight="1" x14ac:dyDescent="0.35">
      <c r="B150" s="197"/>
      <c r="C150" s="197"/>
      <c r="D150" s="197"/>
      <c r="E150" s="197"/>
      <c r="F150" s="197"/>
      <c r="G150" s="197"/>
      <c r="H150" s="197"/>
      <c r="I150" s="197"/>
      <c r="J150" s="197"/>
      <c r="K150" s="197"/>
      <c r="L150" s="197"/>
      <c r="M150" s="197"/>
      <c r="N150" s="197"/>
      <c r="O150" s="197"/>
      <c r="P150" s="197"/>
    </row>
    <row r="151" spans="2:16" ht="15" customHeight="1" x14ac:dyDescent="0.35">
      <c r="B151" s="197"/>
      <c r="C151" s="197"/>
      <c r="D151" s="197"/>
      <c r="E151" s="197"/>
      <c r="F151" s="197"/>
      <c r="G151" s="197"/>
      <c r="H151" s="197"/>
      <c r="I151" s="197"/>
      <c r="J151" s="197"/>
      <c r="K151" s="197"/>
      <c r="L151" s="197"/>
      <c r="M151" s="197"/>
      <c r="N151" s="197"/>
      <c r="O151" s="197"/>
      <c r="P151" s="197"/>
    </row>
    <row r="152" spans="2:16" ht="15" customHeight="1" x14ac:dyDescent="0.35">
      <c r="B152" s="197"/>
      <c r="C152" s="197"/>
      <c r="D152" s="197"/>
      <c r="E152" s="197"/>
      <c r="F152" s="197"/>
      <c r="G152" s="197"/>
      <c r="H152" s="197"/>
      <c r="I152" s="197"/>
      <c r="J152" s="197"/>
      <c r="K152" s="197"/>
      <c r="L152" s="197"/>
      <c r="M152" s="197"/>
      <c r="N152" s="197"/>
      <c r="O152" s="197"/>
      <c r="P152" s="197"/>
    </row>
    <row r="153" spans="2:16" ht="15" customHeight="1" x14ac:dyDescent="0.35">
      <c r="B153" s="197"/>
      <c r="C153" s="197"/>
      <c r="D153" s="197"/>
      <c r="E153" s="197"/>
      <c r="F153" s="197"/>
      <c r="G153" s="197"/>
      <c r="H153" s="197"/>
      <c r="I153" s="197"/>
      <c r="J153" s="197"/>
      <c r="K153" s="197"/>
      <c r="L153" s="197"/>
      <c r="M153" s="197"/>
      <c r="N153" s="197"/>
      <c r="O153" s="197"/>
      <c r="P153" s="197"/>
    </row>
    <row r="154" spans="2:16" ht="15" customHeight="1" x14ac:dyDescent="0.35">
      <c r="B154" s="197"/>
      <c r="C154" s="197"/>
      <c r="D154" s="197"/>
      <c r="E154" s="197"/>
      <c r="F154" s="197"/>
      <c r="G154" s="197"/>
      <c r="H154" s="197"/>
      <c r="I154" s="197"/>
      <c r="J154" s="197"/>
      <c r="K154" s="197"/>
      <c r="L154" s="197"/>
      <c r="M154" s="197"/>
      <c r="N154" s="197"/>
      <c r="O154" s="197"/>
      <c r="P154" s="197"/>
    </row>
    <row r="155" spans="2:16" ht="15" customHeight="1" x14ac:dyDescent="0.35">
      <c r="B155" s="197"/>
      <c r="C155" s="197"/>
      <c r="D155" s="197"/>
      <c r="E155" s="197"/>
      <c r="F155" s="197"/>
      <c r="G155" s="197"/>
      <c r="H155" s="197"/>
      <c r="I155" s="197"/>
      <c r="J155" s="197"/>
      <c r="K155" s="197"/>
      <c r="L155" s="197"/>
      <c r="M155" s="197"/>
      <c r="N155" s="197"/>
      <c r="O155" s="197"/>
      <c r="P155" s="197"/>
    </row>
    <row r="156" spans="2:16" ht="15" customHeight="1" x14ac:dyDescent="0.35">
      <c r="B156" s="197"/>
      <c r="C156" s="197"/>
      <c r="D156" s="197"/>
      <c r="E156" s="197"/>
      <c r="F156" s="197"/>
      <c r="G156" s="197"/>
      <c r="H156" s="197"/>
      <c r="I156" s="197"/>
      <c r="J156" s="197"/>
      <c r="K156" s="197"/>
      <c r="L156" s="197"/>
      <c r="M156" s="197"/>
      <c r="N156" s="197"/>
      <c r="O156" s="197"/>
      <c r="P156" s="197"/>
    </row>
    <row r="157" spans="2:16" ht="15" customHeight="1" x14ac:dyDescent="0.35">
      <c r="B157" s="197"/>
      <c r="C157" s="197"/>
      <c r="D157" s="197"/>
      <c r="E157" s="197"/>
      <c r="F157" s="197"/>
      <c r="G157" s="197"/>
      <c r="H157" s="197"/>
      <c r="I157" s="197"/>
      <c r="J157" s="197"/>
      <c r="K157" s="197"/>
      <c r="L157" s="197"/>
      <c r="M157" s="197"/>
      <c r="N157" s="197"/>
      <c r="O157" s="197"/>
      <c r="P157" s="197"/>
    </row>
    <row r="158" spans="2:16" ht="15" customHeight="1" x14ac:dyDescent="0.35">
      <c r="B158" s="197"/>
      <c r="C158" s="197"/>
      <c r="D158" s="197"/>
      <c r="E158" s="197"/>
      <c r="F158" s="197"/>
      <c r="G158" s="197"/>
      <c r="H158" s="197"/>
      <c r="I158" s="197"/>
      <c r="J158" s="197"/>
      <c r="K158" s="197"/>
      <c r="L158" s="197"/>
      <c r="M158" s="197"/>
      <c r="N158" s="197"/>
      <c r="O158" s="197"/>
      <c r="P158" s="197"/>
    </row>
    <row r="159" spans="2:16" ht="15" customHeight="1" x14ac:dyDescent="0.35">
      <c r="B159" s="197"/>
      <c r="C159" s="197"/>
      <c r="D159" s="197"/>
      <c r="E159" s="197"/>
      <c r="F159" s="197"/>
      <c r="G159" s="197"/>
      <c r="H159" s="197"/>
      <c r="I159" s="197"/>
      <c r="J159" s="197"/>
      <c r="K159" s="197"/>
      <c r="L159" s="197"/>
      <c r="M159" s="197"/>
      <c r="N159" s="197"/>
      <c r="O159" s="197"/>
      <c r="P159" s="197"/>
    </row>
    <row r="160" spans="2:16" ht="106.5" customHeight="1" x14ac:dyDescent="0.35">
      <c r="B160" s="197"/>
      <c r="C160" s="197"/>
      <c r="D160" s="197"/>
      <c r="E160" s="197"/>
      <c r="F160" s="197"/>
      <c r="G160" s="197"/>
      <c r="H160" s="197"/>
      <c r="I160" s="197"/>
      <c r="J160" s="197"/>
      <c r="K160" s="197"/>
      <c r="L160" s="197"/>
      <c r="M160" s="197"/>
      <c r="N160" s="197"/>
      <c r="O160" s="197"/>
      <c r="P160" s="197"/>
    </row>
    <row r="177" spans="15:15" x14ac:dyDescent="0.35">
      <c r="O177" s="2" t="s">
        <v>48</v>
      </c>
    </row>
  </sheetData>
  <sheetProtection algorithmName="SHA-512" hashValue="jTdcTFsZW/wQdUQWX1tw7X05ssLqOvTW/eJnKXEEyG3WFFqyhRW7g6/wq4TeJYh0rlRidL6DHd07iy8sbkJkzA==" saltValue="aV8qiV5T8D5SEO6daH51OQ==" spinCount="100000" sheet="1" objects="1" scenarios="1"/>
  <mergeCells count="26">
    <mergeCell ref="B146:P160"/>
    <mergeCell ref="B106:P118"/>
    <mergeCell ref="B105:P105"/>
    <mergeCell ref="B119:P119"/>
    <mergeCell ref="B120:P144"/>
    <mergeCell ref="B145:P145"/>
    <mergeCell ref="B89:P89"/>
    <mergeCell ref="B90:P104"/>
    <mergeCell ref="B43:B44"/>
    <mergeCell ref="B45:B46"/>
    <mergeCell ref="B47:B48"/>
    <mergeCell ref="C43:P44"/>
    <mergeCell ref="C45:P46"/>
    <mergeCell ref="C47:P48"/>
    <mergeCell ref="B50:P50"/>
    <mergeCell ref="B51:P62"/>
    <mergeCell ref="B63:P63"/>
    <mergeCell ref="B64:P75"/>
    <mergeCell ref="B77:P88"/>
    <mergeCell ref="B76:P76"/>
    <mergeCell ref="B2:Q2"/>
    <mergeCell ref="B3:Q3"/>
    <mergeCell ref="B37:O37"/>
    <mergeCell ref="B39:P40"/>
    <mergeCell ref="B41:P42"/>
    <mergeCell ref="B6:P8"/>
  </mergeCells>
  <pageMargins left="0.25" right="0.25" top="0.75" bottom="0.75" header="0.3" footer="0.3"/>
  <pageSetup paperSize="8" scale="3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977E6-423D-4AA0-BA0C-91D33B0F01E7}">
  <sheetPr codeName="Sheet6"/>
  <dimension ref="B3:Q20"/>
  <sheetViews>
    <sheetView zoomScaleNormal="160" zoomScalePageLayoutView="57" workbookViewId="0"/>
  </sheetViews>
  <sheetFormatPr defaultColWidth="8.7265625" defaultRowHeight="14.5" x14ac:dyDescent="0.35"/>
  <cols>
    <col min="1" max="1" width="8.7265625" style="80"/>
    <col min="2" max="2" width="53.54296875" style="80" bestFit="1" customWidth="1"/>
    <col min="3" max="3" width="41.453125" style="80" customWidth="1"/>
    <col min="4" max="4" width="80.26953125" style="80" customWidth="1"/>
    <col min="5" max="5" width="6.54296875" style="80" customWidth="1"/>
    <col min="6" max="16384" width="8.7265625" style="80"/>
  </cols>
  <sheetData>
    <row r="3" spans="2:17" ht="25.5" x14ac:dyDescent="0.55000000000000004">
      <c r="B3" s="215"/>
      <c r="C3" s="215"/>
      <c r="D3" s="215"/>
      <c r="E3" s="215"/>
      <c r="F3" s="215"/>
      <c r="G3" s="215"/>
      <c r="H3" s="215"/>
      <c r="I3" s="215"/>
      <c r="J3" s="215"/>
      <c r="K3" s="215"/>
      <c r="L3" s="215"/>
      <c r="M3" s="215"/>
      <c r="N3" s="215"/>
      <c r="O3" s="215"/>
      <c r="P3" s="215"/>
      <c r="Q3" s="215"/>
    </row>
    <row r="4" spans="2:17" ht="25.5" x14ac:dyDescent="0.55000000000000004">
      <c r="B4" s="215"/>
      <c r="C4" s="215"/>
      <c r="D4" s="215"/>
      <c r="E4" s="215"/>
      <c r="F4" s="215"/>
      <c r="G4" s="215"/>
      <c r="H4" s="215"/>
      <c r="I4" s="215"/>
      <c r="J4" s="215"/>
      <c r="K4" s="215"/>
      <c r="L4" s="215"/>
      <c r="M4" s="215"/>
      <c r="N4" s="215"/>
      <c r="O4" s="215"/>
      <c r="P4" s="215"/>
      <c r="Q4" s="215"/>
    </row>
    <row r="5" spans="2:17" ht="18.649999999999999" customHeight="1" x14ac:dyDescent="0.35"/>
    <row r="6" spans="2:17" ht="25.5" x14ac:dyDescent="0.55000000000000004">
      <c r="B6" s="216" t="s">
        <v>68</v>
      </c>
      <c r="C6" s="216"/>
      <c r="D6" s="168"/>
      <c r="E6" s="168"/>
    </row>
    <row r="7" spans="2:17" x14ac:dyDescent="0.35">
      <c r="B7" s="217" t="s">
        <v>69</v>
      </c>
      <c r="C7" s="217"/>
      <c r="D7" s="169"/>
      <c r="E7" s="169"/>
    </row>
    <row r="8" spans="2:17" x14ac:dyDescent="0.35">
      <c r="B8" s="169"/>
      <c r="C8" s="169"/>
      <c r="D8" s="169"/>
      <c r="E8" s="169"/>
    </row>
    <row r="9" spans="2:17" ht="28" customHeight="1" x14ac:dyDescent="0.35">
      <c r="B9" s="99" t="s">
        <v>70</v>
      </c>
      <c r="C9" s="100"/>
    </row>
    <row r="10" spans="2:17" ht="43.5" x14ac:dyDescent="0.35">
      <c r="B10" s="99" t="s">
        <v>71</v>
      </c>
      <c r="C10" s="101"/>
      <c r="D10" s="102" t="s">
        <v>72</v>
      </c>
    </row>
    <row r="11" spans="2:17" ht="28" customHeight="1" x14ac:dyDescent="0.35">
      <c r="B11" s="99" t="s">
        <v>73</v>
      </c>
      <c r="C11" s="101"/>
      <c r="D11" s="103" t="s">
        <v>74</v>
      </c>
    </row>
    <row r="12" spans="2:17" ht="28" customHeight="1" x14ac:dyDescent="0.35">
      <c r="B12" s="99" t="s">
        <v>75</v>
      </c>
      <c r="C12" s="101"/>
      <c r="D12" s="103" t="s">
        <v>74</v>
      </c>
    </row>
    <row r="13" spans="2:17" ht="18" x14ac:dyDescent="0.35">
      <c r="B13" s="99" t="s">
        <v>76</v>
      </c>
      <c r="C13" s="100"/>
      <c r="E13" s="80" t="s">
        <v>48</v>
      </c>
    </row>
    <row r="14" spans="2:17" ht="18" x14ac:dyDescent="0.35">
      <c r="B14" s="99" t="s">
        <v>77</v>
      </c>
      <c r="C14" s="100"/>
    </row>
    <row r="15" spans="2:17" ht="18" x14ac:dyDescent="0.35">
      <c r="B15" s="99" t="s">
        <v>78</v>
      </c>
      <c r="C15" s="100"/>
    </row>
    <row r="16" spans="2:17" ht="18" x14ac:dyDescent="0.35">
      <c r="B16" s="99" t="s">
        <v>79</v>
      </c>
      <c r="C16" s="100"/>
    </row>
    <row r="17" spans="2:3" ht="18" x14ac:dyDescent="0.35">
      <c r="B17" s="99" t="s">
        <v>80</v>
      </c>
      <c r="C17" s="101"/>
    </row>
    <row r="18" spans="2:3" ht="18" x14ac:dyDescent="0.35">
      <c r="B18" s="99" t="s">
        <v>81</v>
      </c>
      <c r="C18" s="170" t="s">
        <v>11</v>
      </c>
    </row>
    <row r="19" spans="2:3" ht="18" x14ac:dyDescent="0.4">
      <c r="B19" s="99" t="s">
        <v>82</v>
      </c>
      <c r="C19" s="104"/>
    </row>
    <row r="20" spans="2:3" ht="18" x14ac:dyDescent="0.4">
      <c r="B20" s="99" t="s">
        <v>83</v>
      </c>
      <c r="C20" s="104"/>
    </row>
  </sheetData>
  <sheetProtection algorithmName="SHA-512" hashValue="3rnhfB+GlwcGaItB4uhg600OXtCWu3am1/GAhiSjd8u1giSoN00bTZNKZpxwety2UFWUsnW6Bpk9b+3QexaW9g==" saltValue="/1IFPoOKIiEWyZvazGsang==" spinCount="100000" sheet="1" objects="1" scenarios="1"/>
  <mergeCells count="4">
    <mergeCell ref="B3:Q3"/>
    <mergeCell ref="B4:Q4"/>
    <mergeCell ref="B6:C6"/>
    <mergeCell ref="B7:C7"/>
  </mergeCells>
  <conditionalFormatting sqref="B11:C16">
    <cfRule type="expression" dxfId="172" priority="2">
      <formula>$C$10="Ex ante"</formula>
    </cfRule>
  </conditionalFormatting>
  <dataValidations count="8">
    <dataValidation type="list" allowBlank="1" showInputMessage="1" showErrorMessage="1" sqref="C17" xr:uid="{B65B138C-8379-456C-99AA-62664D4998EB}">
      <formula1>"Base Year, BAU"</formula1>
    </dataValidation>
    <dataValidation type="list" allowBlank="1" showInputMessage="1" showErrorMessage="1" sqref="C19:C20" xr:uid="{62A8BE5D-47E0-4F4A-9BE5-7F1960FFE78B}">
      <formula1>"Yes, No"</formula1>
    </dataValidation>
    <dataValidation type="whole" allowBlank="1" showInputMessage="1" showErrorMessage="1" error="Please insert the year as whole number, from the range between 2021-2035" sqref="C13" xr:uid="{C0A533E4-72CF-4023-8AB6-F1E68C507AD4}">
      <formula1>2021</formula1>
      <formula2>2035</formula2>
    </dataValidation>
    <dataValidation type="list" allowBlank="1" showInputMessage="1" showErrorMessage="1" sqref="C10" xr:uid="{F3C6CC42-AC5E-4BE4-82FB-EB223F901026}">
      <formula1>"Ex ante, Ex post"</formula1>
    </dataValidation>
    <dataValidation type="list" allowBlank="1" showInputMessage="1" showErrorMessage="1" sqref="C11" xr:uid="{2C5D72E6-03D5-4B0C-BC47-F7C49DE379A2}">
      <formula1>"NDC 1.0, NDC 2.0, NDC 3.0"</formula1>
    </dataValidation>
    <dataValidation type="list" allowBlank="1" showInputMessage="1" showErrorMessage="1" sqref="C12" xr:uid="{89491B6C-D778-48B6-8D66-B4349B4324F8}">
      <formula1>"2019,2020,2021,2022,2023,2024,2025,2026,2027,2028"</formula1>
    </dataValidation>
    <dataValidation type="whole" allowBlank="1" showInputMessage="1" showErrorMessage="1" error="Please insert the year as whole number, from the range between 2021-2035, where the end year is larger than the start year" sqref="C14" xr:uid="{4E50D98E-59BA-4B5C-85C7-CE1CE686690F}">
      <formula1>C13</formula1>
      <formula2>2035</formula2>
    </dataValidation>
    <dataValidation type="whole" allowBlank="1" showInputMessage="1" showErrorMessage="1" error="In order to perform the analysis, the latest inventory year needs to be equal to, or larger than, the NDC implementation Start Year" sqref="C15" xr:uid="{B9ED11EB-74CD-4776-AD9D-A5A219D4662D}">
      <formula1>2021</formula1>
      <formula2>2035</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054E9-4F88-46B7-9931-0242B98F3F5E}">
  <sheetPr codeName="Sheet7"/>
  <dimension ref="A1:K47"/>
  <sheetViews>
    <sheetView zoomScale="82" zoomScaleNormal="85" workbookViewId="0"/>
  </sheetViews>
  <sheetFormatPr defaultColWidth="8.7265625" defaultRowHeight="14.5" x14ac:dyDescent="0.35"/>
  <cols>
    <col min="1" max="1" width="8.7265625" style="80"/>
    <col min="2" max="2" width="49.1796875" style="137" customWidth="1"/>
    <col min="3" max="3" width="25.54296875" style="90" customWidth="1"/>
    <col min="4" max="5" width="12.81640625" style="80" customWidth="1"/>
    <col min="6" max="6" width="21.81640625" style="80" customWidth="1"/>
    <col min="7" max="9" width="8.7265625" style="80"/>
    <col min="10" max="10" width="8.7265625" style="80" customWidth="1"/>
    <col min="11" max="16384" width="8.7265625" style="80"/>
  </cols>
  <sheetData>
    <row r="1" spans="1:11" ht="14.5" customHeight="1" x14ac:dyDescent="0.75">
      <c r="A1" s="114"/>
      <c r="B1" s="114"/>
      <c r="C1" s="114"/>
      <c r="D1" s="114"/>
      <c r="E1" s="114"/>
      <c r="F1" s="114"/>
    </row>
    <row r="2" spans="1:11" ht="14.5" customHeight="1" x14ac:dyDescent="0.75">
      <c r="A2" s="114"/>
      <c r="B2" s="218" t="str">
        <f>IF('Step 0 NDC Selection'!C10="Ex ante",_xlfn._LONGTEXT("The document is now in 'projections setting' as you selected 'Ex ante' on Step 0, which allows to explore potential scenarios regarding emissions reduction. To continue the exercise, please fill the blue cells and select the relevant dropdown in 'Target t","ype'. If you want to switch to reporting, please delete current data in steps 0-3 and, on Step 0, select 'Ex post'"),"")</f>
        <v/>
      </c>
      <c r="C2" s="218"/>
      <c r="D2" s="218"/>
      <c r="E2" s="218"/>
      <c r="F2" s="218"/>
      <c r="G2" s="218"/>
      <c r="H2" s="218"/>
      <c r="I2" s="218"/>
      <c r="J2" s="218"/>
    </row>
    <row r="3" spans="1:11" ht="14.5" customHeight="1" x14ac:dyDescent="0.35">
      <c r="B3" s="218"/>
      <c r="C3" s="218"/>
      <c r="D3" s="218"/>
      <c r="E3" s="218"/>
      <c r="F3" s="218"/>
      <c r="G3" s="218"/>
      <c r="H3" s="218"/>
      <c r="I3" s="218"/>
      <c r="J3" s="218"/>
    </row>
    <row r="4" spans="1:11" ht="14.5" customHeight="1" x14ac:dyDescent="0.35">
      <c r="B4" s="218"/>
      <c r="C4" s="218"/>
      <c r="D4" s="218"/>
      <c r="E4" s="218"/>
      <c r="F4" s="218"/>
      <c r="G4" s="218"/>
      <c r="H4" s="218"/>
      <c r="I4" s="218"/>
      <c r="J4" s="218"/>
    </row>
    <row r="5" spans="1:11" ht="14.5" customHeight="1" x14ac:dyDescent="0.35">
      <c r="B5" s="218"/>
      <c r="C5" s="218"/>
      <c r="D5" s="218"/>
      <c r="E5" s="218"/>
      <c r="F5" s="218"/>
      <c r="G5" s="218"/>
      <c r="H5" s="218"/>
      <c r="I5" s="218"/>
      <c r="J5" s="218"/>
    </row>
    <row r="7" spans="1:11" ht="25.5" x14ac:dyDescent="0.55000000000000004">
      <c r="B7" s="216" t="s">
        <v>84</v>
      </c>
      <c r="C7" s="216"/>
      <c r="D7" s="216"/>
      <c r="E7" s="216"/>
      <c r="F7" s="216"/>
      <c r="G7" s="216"/>
      <c r="H7" s="216"/>
      <c r="I7" s="216"/>
    </row>
    <row r="8" spans="1:11" ht="14.5" customHeight="1" x14ac:dyDescent="0.35">
      <c r="B8" s="217" t="s">
        <v>85</v>
      </c>
      <c r="C8" s="217"/>
      <c r="D8" s="217"/>
      <c r="E8" s="217"/>
      <c r="F8" s="217"/>
      <c r="G8" s="217"/>
      <c r="H8" s="217"/>
      <c r="I8" s="217"/>
    </row>
    <row r="9" spans="1:11" x14ac:dyDescent="0.35">
      <c r="B9" s="217"/>
      <c r="C9" s="217"/>
      <c r="D9" s="217"/>
      <c r="E9" s="217"/>
      <c r="F9" s="217"/>
      <c r="G9" s="217"/>
      <c r="H9" s="217"/>
      <c r="I9" s="217"/>
    </row>
    <row r="10" spans="1:11" ht="29.15" customHeight="1" x14ac:dyDescent="0.35">
      <c r="B10" s="99" t="s">
        <v>76</v>
      </c>
      <c r="C10" s="115" t="str">
        <f>IF('Step 0 NDC Selection'!C13="","",'Step 0 NDC Selection'!C13)</f>
        <v/>
      </c>
      <c r="F10" s="220" t="s">
        <v>223</v>
      </c>
      <c r="G10" s="220"/>
      <c r="H10" s="220"/>
      <c r="I10" s="116"/>
      <c r="J10" s="116"/>
      <c r="K10" s="116"/>
    </row>
    <row r="11" spans="1:11" ht="29.15" customHeight="1" x14ac:dyDescent="0.35">
      <c r="B11" s="99" t="s">
        <v>77</v>
      </c>
      <c r="C11" s="115" t="str">
        <f>IF('Step 0 NDC Selection'!C14="","",'Step 0 NDC Selection'!C14)</f>
        <v/>
      </c>
      <c r="E11" s="117"/>
      <c r="F11" s="220"/>
      <c r="G11" s="220"/>
      <c r="H11" s="220"/>
      <c r="I11" s="117"/>
    </row>
    <row r="12" spans="1:11" ht="29.15" customHeight="1" x14ac:dyDescent="0.35">
      <c r="B12" s="99" t="s">
        <v>86</v>
      </c>
      <c r="C12" s="115" t="str">
        <f>IF('Step 0 NDC Selection'!C15="","",'Step 0 NDC Selection'!C15)</f>
        <v/>
      </c>
      <c r="F12" s="116"/>
      <c r="G12" s="116"/>
      <c r="H12" s="116"/>
      <c r="I12" s="116"/>
      <c r="J12" s="116"/>
      <c r="K12" s="116"/>
    </row>
    <row r="13" spans="1:11" ht="18" x14ac:dyDescent="0.35">
      <c r="B13" s="118" t="s">
        <v>87</v>
      </c>
      <c r="C13" s="119"/>
      <c r="E13" s="117"/>
      <c r="F13" s="117"/>
      <c r="G13" s="117"/>
      <c r="H13" s="117"/>
      <c r="I13" s="117" t="s">
        <v>48</v>
      </c>
    </row>
    <row r="14" spans="1:11" ht="17" x14ac:dyDescent="0.35">
      <c r="B14" s="120"/>
      <c r="C14" s="120"/>
    </row>
    <row r="15" spans="1:11" ht="18" x14ac:dyDescent="0.35">
      <c r="B15" s="118" t="s">
        <v>88</v>
      </c>
      <c r="C15" s="121" t="str">
        <f>IF(COUNTA(C19:C23,C28:C46)=0,"Yes", "No")</f>
        <v>Yes</v>
      </c>
      <c r="F15" s="116"/>
      <c r="G15" s="116"/>
      <c r="H15" s="116"/>
      <c r="I15" s="116"/>
      <c r="J15" s="116"/>
      <c r="K15" s="116"/>
    </row>
    <row r="16" spans="1:11" ht="18" x14ac:dyDescent="0.35">
      <c r="B16" s="120"/>
      <c r="C16" s="120"/>
      <c r="D16" s="117"/>
      <c r="E16" s="117"/>
      <c r="F16" s="117"/>
      <c r="G16" s="117"/>
      <c r="H16" s="117"/>
      <c r="I16" s="117"/>
    </row>
    <row r="17" spans="2:9" ht="18" x14ac:dyDescent="0.35">
      <c r="B17" s="219" t="s">
        <v>89</v>
      </c>
      <c r="C17" s="219"/>
      <c r="D17" s="117"/>
      <c r="E17" s="117"/>
      <c r="F17" s="117"/>
      <c r="G17" s="117"/>
      <c r="H17" s="117"/>
      <c r="I17" s="117"/>
    </row>
    <row r="18" spans="2:9" ht="17" x14ac:dyDescent="0.4">
      <c r="B18" s="122" t="s">
        <v>90</v>
      </c>
      <c r="C18" s="123" t="s">
        <v>91</v>
      </c>
    </row>
    <row r="19" spans="2:9" ht="17" x14ac:dyDescent="0.35">
      <c r="B19" s="124" t="s">
        <v>12</v>
      </c>
      <c r="C19" s="125"/>
    </row>
    <row r="20" spans="2:9" ht="17" x14ac:dyDescent="0.35">
      <c r="B20" s="124" t="s">
        <v>92</v>
      </c>
      <c r="C20" s="126"/>
    </row>
    <row r="21" spans="2:9" ht="37.5" customHeight="1" x14ac:dyDescent="0.35">
      <c r="B21" s="127" t="s">
        <v>93</v>
      </c>
      <c r="C21" s="128"/>
      <c r="D21" s="129"/>
      <c r="E21" s="129"/>
    </row>
    <row r="22" spans="2:9" ht="37.5" customHeight="1" x14ac:dyDescent="0.35">
      <c r="B22" s="127" t="s">
        <v>94</v>
      </c>
      <c r="C22" s="185"/>
      <c r="D22" s="129"/>
      <c r="E22" s="129"/>
    </row>
    <row r="23" spans="2:9" ht="21" customHeight="1" x14ac:dyDescent="0.35">
      <c r="B23" s="127" t="s">
        <v>95</v>
      </c>
      <c r="C23" s="130"/>
    </row>
    <row r="24" spans="2:9" ht="17" x14ac:dyDescent="0.35">
      <c r="B24" s="124" t="s">
        <v>96</v>
      </c>
      <c r="C24" s="178" t="str">
        <f>IF('Step 0 NDC Selection'!$C$17="Base Year",IF(C13="% Reduction",(C20-(C20*C21)),IF(C13="Absolute emissions reduction",C20-C22,"")),"")</f>
        <v/>
      </c>
      <c r="D24" s="80" t="s">
        <v>48</v>
      </c>
    </row>
    <row r="26" spans="2:9" ht="17" x14ac:dyDescent="0.35">
      <c r="B26" s="132" t="s">
        <v>97</v>
      </c>
      <c r="C26" s="179"/>
      <c r="F26" s="80" t="s">
        <v>48</v>
      </c>
    </row>
    <row r="27" spans="2:9" ht="17" x14ac:dyDescent="0.35">
      <c r="B27" s="124" t="s">
        <v>90</v>
      </c>
      <c r="C27" s="180" t="s">
        <v>98</v>
      </c>
    </row>
    <row r="28" spans="2:9" ht="17" x14ac:dyDescent="0.35">
      <c r="B28" s="127" t="s">
        <v>99</v>
      </c>
      <c r="C28" s="181"/>
    </row>
    <row r="29" spans="2:9" ht="34" x14ac:dyDescent="0.35">
      <c r="B29" s="127" t="s">
        <v>100</v>
      </c>
      <c r="C29" s="128"/>
    </row>
    <row r="30" spans="2:9" ht="34" x14ac:dyDescent="0.35">
      <c r="B30" s="127" t="s">
        <v>101</v>
      </c>
      <c r="C30" s="166"/>
    </row>
    <row r="31" spans="2:9" ht="17" x14ac:dyDescent="0.35">
      <c r="B31" s="133" t="s">
        <v>102</v>
      </c>
      <c r="C31" s="182"/>
    </row>
    <row r="32" spans="2:9" ht="17" x14ac:dyDescent="0.35">
      <c r="B32" s="134">
        <v>2021</v>
      </c>
      <c r="C32" s="181"/>
    </row>
    <row r="33" spans="2:5" ht="17" x14ac:dyDescent="0.35">
      <c r="B33" s="134">
        <v>2022</v>
      </c>
      <c r="C33" s="181"/>
    </row>
    <row r="34" spans="2:5" ht="17" x14ac:dyDescent="0.35">
      <c r="B34" s="134">
        <v>2023</v>
      </c>
      <c r="C34" s="181"/>
    </row>
    <row r="35" spans="2:5" ht="17" x14ac:dyDescent="0.35">
      <c r="B35" s="134">
        <v>2024</v>
      </c>
      <c r="C35" s="181"/>
    </row>
    <row r="36" spans="2:5" ht="17" x14ac:dyDescent="0.35">
      <c r="B36" s="134">
        <v>2025</v>
      </c>
      <c r="C36" s="181"/>
    </row>
    <row r="37" spans="2:5" ht="17" x14ac:dyDescent="0.35">
      <c r="B37" s="134">
        <v>2026</v>
      </c>
      <c r="C37" s="181"/>
    </row>
    <row r="38" spans="2:5" ht="17" x14ac:dyDescent="0.35">
      <c r="B38" s="134">
        <v>2027</v>
      </c>
      <c r="C38" s="181"/>
    </row>
    <row r="39" spans="2:5" ht="17" x14ac:dyDescent="0.35">
      <c r="B39" s="134">
        <v>2028</v>
      </c>
      <c r="C39" s="181"/>
    </row>
    <row r="40" spans="2:5" ht="17" x14ac:dyDescent="0.35">
      <c r="B40" s="134">
        <v>2029</v>
      </c>
      <c r="C40" s="181"/>
    </row>
    <row r="41" spans="2:5" ht="17" x14ac:dyDescent="0.35">
      <c r="B41" s="134">
        <v>2030</v>
      </c>
      <c r="C41" s="181"/>
    </row>
    <row r="42" spans="2:5" ht="17" x14ac:dyDescent="0.35">
      <c r="B42" s="134">
        <v>2031</v>
      </c>
      <c r="C42" s="181"/>
    </row>
    <row r="43" spans="2:5" ht="17" x14ac:dyDescent="0.35">
      <c r="B43" s="134">
        <v>2032</v>
      </c>
      <c r="C43" s="181"/>
    </row>
    <row r="44" spans="2:5" ht="17" x14ac:dyDescent="0.35">
      <c r="B44" s="134">
        <v>2033</v>
      </c>
      <c r="C44" s="181"/>
    </row>
    <row r="45" spans="2:5" ht="17" x14ac:dyDescent="0.35">
      <c r="B45" s="134">
        <v>2034</v>
      </c>
      <c r="C45" s="181"/>
    </row>
    <row r="46" spans="2:5" ht="17" x14ac:dyDescent="0.35">
      <c r="B46" s="134">
        <v>2035</v>
      </c>
      <c r="C46" s="181"/>
      <c r="D46" s="135"/>
      <c r="E46" s="135"/>
    </row>
    <row r="47" spans="2:5" ht="17" x14ac:dyDescent="0.35">
      <c r="B47" s="122" t="s">
        <v>96</v>
      </c>
      <c r="C47" s="183" t="str">
        <f>_xlfn.IFNA(IF('Step 0 NDC Selection'!$C$17="BAU",IF(C13="% Reduction",INDEX(B32:C46,MATCH(C28,B32:B46,0),2)*(1-C29),IF(C13="Absolute emissions reduction",INDEX(B32:C46,MATCH(C28,B32:B46,0),2)-C30,"")),""),"")</f>
        <v/>
      </c>
    </row>
  </sheetData>
  <sheetProtection algorithmName="SHA-512" hashValue="DKgztziaCmD08Aul/a+3rYGWZ3C3M4+Qo9ar7W433omM2/MkqSSe1bUBIoA3FNcvmBvGB7ImMC0ugyByz5UD7Q==" saltValue="w9uLv49W0aJdddkGNtZlqA==" spinCount="100000" sheet="1" objects="1" scenarios="1"/>
  <mergeCells count="5">
    <mergeCell ref="B2:J5"/>
    <mergeCell ref="B7:I7"/>
    <mergeCell ref="B8:I9"/>
    <mergeCell ref="B17:C17"/>
    <mergeCell ref="F10:H11"/>
  </mergeCells>
  <conditionalFormatting sqref="B21:C21">
    <cfRule type="expression" dxfId="169" priority="25">
      <formula>$C$13&lt;&gt;"% reduction"</formula>
    </cfRule>
  </conditionalFormatting>
  <conditionalFormatting sqref="B22:C22">
    <cfRule type="expression" dxfId="168" priority="24">
      <formula>$C$13&lt;&gt;"Absolute emissions reduction"</formula>
    </cfRule>
  </conditionalFormatting>
  <conditionalFormatting sqref="B29:C29">
    <cfRule type="expression" dxfId="166" priority="31">
      <formula>$C$13&lt;&gt;"% reduction"</formula>
    </cfRule>
  </conditionalFormatting>
  <conditionalFormatting sqref="B30:C30">
    <cfRule type="expression" dxfId="165" priority="26">
      <formula>$C$13&lt;&gt;"Absolute emissions reduction"</formula>
    </cfRule>
  </conditionalFormatting>
  <conditionalFormatting sqref="C15">
    <cfRule type="expression" dxfId="148" priority="18">
      <formula>C15="Yes"</formula>
    </cfRule>
    <cfRule type="expression" dxfId="147" priority="19">
      <formula>$C$15="No"</formula>
    </cfRule>
  </conditionalFormatting>
  <dataValidations count="1">
    <dataValidation type="list" allowBlank="1" showInputMessage="1" showErrorMessage="1" sqref="C13" xr:uid="{DD9AC953-2916-46A2-8D6C-7CE0E30FC3D6}">
      <formula1>"Absolute emissions reduction, % Reduction"</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 id="{4B66E92F-5283-40E3-A7D8-14719774B8C8}">
            <xm:f>'Step 0 NDC Selection'!$C$10="ex ante"</xm:f>
            <x14:dxf>
              <font>
                <color theme="0" tint="-0.14996795556505021"/>
              </font>
              <fill>
                <patternFill patternType="gray125">
                  <bgColor theme="0" tint="-0.14996795556505021"/>
                </patternFill>
              </fill>
            </x14:dxf>
          </x14:cfRule>
          <xm:sqref>B10:C12</xm:sqref>
        </x14:conditionalFormatting>
        <x14:conditionalFormatting xmlns:xm="http://schemas.microsoft.com/office/excel/2006/main">
          <x14:cfRule type="expression" priority="21" id="{5D367FEF-F351-4EB7-9D93-8755B37D05CF}">
            <xm:f>'Step 0 NDC Selection'!$C$17="BAU"</xm:f>
            <x14:dxf>
              <font>
                <color theme="0" tint="-0.14996795556505021"/>
              </font>
              <fill>
                <patternFill patternType="gray0625">
                  <fgColor theme="0" tint="-0.14996795556505021"/>
                  <bgColor theme="0" tint="-4.9989318521683403E-2"/>
                </patternFill>
              </fill>
              <border>
                <left/>
                <right/>
                <top/>
                <bottom/>
                <vertical/>
                <horizontal/>
              </border>
            </x14:dxf>
          </x14:cfRule>
          <xm:sqref>B17:C24</xm:sqref>
        </x14:conditionalFormatting>
        <x14:conditionalFormatting xmlns:xm="http://schemas.microsoft.com/office/excel/2006/main">
          <x14:cfRule type="expression" priority="6" id="{DCA00624-0161-4CF6-8C36-0B1A1DAD4B83}">
            <xm:f>'Step 0 NDC Selection'!$C$17="Base Year"</xm:f>
            <x14:dxf>
              <font>
                <color theme="0" tint="-0.14996795556505021"/>
              </font>
              <fill>
                <patternFill patternType="gray0625">
                  <fgColor theme="0" tint="-0.14996795556505021"/>
                  <bgColor theme="0" tint="-4.9989318521683403E-2"/>
                </patternFill>
              </fill>
              <border>
                <left/>
                <right/>
                <top/>
                <bottom/>
                <vertical/>
                <horizontal/>
              </border>
            </x14:dxf>
          </x14:cfRule>
          <xm:sqref>B26:C47</xm:sqref>
        </x14:conditionalFormatting>
        <x14:conditionalFormatting xmlns:xm="http://schemas.microsoft.com/office/excel/2006/main">
          <x14:cfRule type="expression" priority="69" id="{7B076C3F-117E-4C18-985E-645C7E2A4617}">
            <xm:f>AND('Step 0 NDC Selection'!$C$10="Ex post",OR(2021&gt;'Step 0 NDC Selection'!$C$14,2021&lt;'Step 0 NDC Selection'!$C$13))</xm:f>
            <x14:dxf>
              <font>
                <color theme="0" tint="-0.24994659260841701"/>
              </font>
              <fill>
                <patternFill patternType="gray125">
                  <bgColor theme="0" tint="-0.14996795556505021"/>
                </patternFill>
              </fill>
            </x14:dxf>
          </x14:cfRule>
          <xm:sqref>B32:C32</xm:sqref>
        </x14:conditionalFormatting>
        <x14:conditionalFormatting xmlns:xm="http://schemas.microsoft.com/office/excel/2006/main">
          <x14:cfRule type="expression" priority="41" id="{0F2B2D1A-FCEB-4865-A93E-963361FEDA7D}">
            <xm:f>AND('Step 0 NDC Selection'!$C$10="Ex post",OR(2022&gt;'Step 0 NDC Selection'!$C$14,2022&lt;'Step 0 NDC Selection'!$C$13))</xm:f>
            <x14:dxf>
              <font>
                <color theme="0" tint="-0.24994659260841701"/>
              </font>
              <fill>
                <patternFill patternType="gray125">
                  <bgColor theme="0" tint="-0.14996795556505021"/>
                </patternFill>
              </fill>
            </x14:dxf>
          </x14:cfRule>
          <xm:sqref>B33:C33</xm:sqref>
        </x14:conditionalFormatting>
        <x14:conditionalFormatting xmlns:xm="http://schemas.microsoft.com/office/excel/2006/main">
          <x14:cfRule type="expression" priority="40" id="{3216F263-7285-41FB-AB9F-F2AC44A0AF36}">
            <xm:f>AND('Step 0 NDC Selection'!$C$10="Ex post",OR(2023&gt;'Step 0 NDC Selection'!$C$14,2023&lt;'Step 0 NDC Selection'!$C$13))</xm:f>
            <x14:dxf>
              <font>
                <color theme="0" tint="-0.24994659260841701"/>
              </font>
              <fill>
                <patternFill patternType="gray125">
                  <bgColor theme="0" tint="-0.14996795556505021"/>
                </patternFill>
              </fill>
            </x14:dxf>
          </x14:cfRule>
          <xm:sqref>B34:C34</xm:sqref>
        </x14:conditionalFormatting>
        <x14:conditionalFormatting xmlns:xm="http://schemas.microsoft.com/office/excel/2006/main">
          <x14:cfRule type="expression" priority="39" id="{BBFFD9A9-EC24-48F6-9A13-D2CA92CE345E}">
            <xm:f>AND('Step 0 NDC Selection'!$C$10="Ex post",OR(2024&gt;'Step 0 NDC Selection'!$C$14,2024&lt;'Step 0 NDC Selection'!$C$13))</xm:f>
            <x14:dxf>
              <font>
                <color theme="0" tint="-0.24994659260841701"/>
              </font>
              <fill>
                <patternFill patternType="gray125">
                  <bgColor theme="0" tint="-0.14996795556505021"/>
                </patternFill>
              </fill>
            </x14:dxf>
          </x14:cfRule>
          <xm:sqref>B35:C35</xm:sqref>
        </x14:conditionalFormatting>
        <x14:conditionalFormatting xmlns:xm="http://schemas.microsoft.com/office/excel/2006/main">
          <x14:cfRule type="expression" priority="22" id="{5C65E3CC-833E-4F78-AC23-E65180F14538}">
            <xm:f>AND('Step 0 NDC Selection'!$C$10="Ex post",OR(2025&gt;'Step 0 NDC Selection'!$C$14,2025&lt;'Step 0 NDC Selection'!$C$13))</xm:f>
            <x14:dxf>
              <font>
                <color theme="0" tint="-0.24994659260841701"/>
              </font>
              <fill>
                <patternFill patternType="gray125">
                  <bgColor theme="0" tint="-0.14996795556505021"/>
                </patternFill>
              </fill>
            </x14:dxf>
          </x14:cfRule>
          <xm:sqref>B36:C36</xm:sqref>
        </x14:conditionalFormatting>
        <x14:conditionalFormatting xmlns:xm="http://schemas.microsoft.com/office/excel/2006/main">
          <x14:cfRule type="expression" priority="17" id="{7534F745-0298-4B1B-A09C-5527721F0751}">
            <xm:f>AND('Step 0 NDC Selection'!$C$10="Ex post",OR(2026&gt;'Step 0 NDC Selection'!$C$14,2026&lt;'Step 0 NDC Selection'!$C$13))</xm:f>
            <x14:dxf>
              <font>
                <color theme="0" tint="-0.24994659260841701"/>
              </font>
              <fill>
                <patternFill patternType="gray125">
                  <bgColor theme="0" tint="-0.14996795556505021"/>
                </patternFill>
              </fill>
            </x14:dxf>
          </x14:cfRule>
          <xm:sqref>B37:C37</xm:sqref>
        </x14:conditionalFormatting>
        <x14:conditionalFormatting xmlns:xm="http://schemas.microsoft.com/office/excel/2006/main">
          <x14:cfRule type="expression" priority="15" id="{D09171BD-1175-4B16-8438-A001839855A2}">
            <xm:f>AND('Step 0 NDC Selection'!$C$10="Ex post",OR(2027&gt;'Step 0 NDC Selection'!$C$14,2027&lt;'Step 0 NDC Selection'!$C$13))</xm:f>
            <x14:dxf>
              <font>
                <color theme="0" tint="-0.24994659260841701"/>
              </font>
              <fill>
                <patternFill patternType="gray125">
                  <bgColor theme="0" tint="-0.14996795556505021"/>
                </patternFill>
              </fill>
            </x14:dxf>
          </x14:cfRule>
          <xm:sqref>B38:C38</xm:sqref>
        </x14:conditionalFormatting>
        <x14:conditionalFormatting xmlns:xm="http://schemas.microsoft.com/office/excel/2006/main">
          <x14:cfRule type="expression" priority="14" id="{DE82E38E-B97E-46AD-A30E-FBDF638CDFF5}">
            <xm:f>AND('Step 0 NDC Selection'!$C$10="Ex post",OR(2028&gt;'Step 0 NDC Selection'!$C$14,2028&lt;'Step 0 NDC Selection'!$C$13))</xm:f>
            <x14:dxf>
              <font>
                <color theme="0" tint="-0.24994659260841701"/>
              </font>
              <fill>
                <patternFill patternType="gray125">
                  <bgColor theme="0" tint="-0.14996795556505021"/>
                </patternFill>
              </fill>
            </x14:dxf>
          </x14:cfRule>
          <xm:sqref>B39:C39</xm:sqref>
        </x14:conditionalFormatting>
        <x14:conditionalFormatting xmlns:xm="http://schemas.microsoft.com/office/excel/2006/main">
          <x14:cfRule type="expression" priority="13" id="{E434BA60-F56A-4961-8A8F-F34DD69A15AD}">
            <xm:f>AND('Step 0 NDC Selection'!$C$10="Ex post",OR(2029&gt;'Step 0 NDC Selection'!$C$14,2029&lt;'Step 0 NDC Selection'!$C$13))</xm:f>
            <x14:dxf>
              <font>
                <color theme="0" tint="-0.24994659260841701"/>
              </font>
              <fill>
                <patternFill patternType="gray125">
                  <bgColor theme="0" tint="-0.14996795556505021"/>
                </patternFill>
              </fill>
            </x14:dxf>
          </x14:cfRule>
          <xm:sqref>B40:C40</xm:sqref>
        </x14:conditionalFormatting>
        <x14:conditionalFormatting xmlns:xm="http://schemas.microsoft.com/office/excel/2006/main">
          <x14:cfRule type="expression" priority="12" id="{513F2797-916C-4A6E-839C-864E777B147A}">
            <xm:f>AND('Step 0 NDC Selection'!$C$10="Ex post",OR(2030&gt;'Step 0 NDC Selection'!$C$14,2030&lt;'Step 0 NDC Selection'!$C$13))</xm:f>
            <x14:dxf>
              <font>
                <color theme="0" tint="-0.24994659260841701"/>
              </font>
              <fill>
                <patternFill patternType="gray125">
                  <bgColor theme="0" tint="-0.14996795556505021"/>
                </patternFill>
              </fill>
            </x14:dxf>
          </x14:cfRule>
          <xm:sqref>B41:C41</xm:sqref>
        </x14:conditionalFormatting>
        <x14:conditionalFormatting xmlns:xm="http://schemas.microsoft.com/office/excel/2006/main">
          <x14:cfRule type="expression" priority="11" id="{6036B546-0119-4901-B1CA-8C63C9931939}">
            <xm:f>AND('Step 0 NDC Selection'!$C$10="Ex post",OR(2031&gt;'Step 0 NDC Selection'!$C$14,2031&lt;'Step 0 NDC Selection'!$C$13))</xm:f>
            <x14:dxf>
              <font>
                <color theme="0" tint="-0.24994659260841701"/>
              </font>
              <fill>
                <patternFill patternType="gray125">
                  <bgColor theme="0" tint="-0.14996795556505021"/>
                </patternFill>
              </fill>
            </x14:dxf>
          </x14:cfRule>
          <xm:sqref>B42:C42</xm:sqref>
        </x14:conditionalFormatting>
        <x14:conditionalFormatting xmlns:xm="http://schemas.microsoft.com/office/excel/2006/main">
          <x14:cfRule type="expression" priority="10" id="{F03E54A1-5643-412F-9AD4-A1B9A720877E}">
            <xm:f>AND('Step 0 NDC Selection'!$C$10="Ex post",OR(2032&gt;'Step 0 NDC Selection'!$C$14,2032&lt;'Step 0 NDC Selection'!$C$13))</xm:f>
            <x14:dxf>
              <font>
                <color theme="0" tint="-0.24994659260841701"/>
              </font>
              <fill>
                <patternFill patternType="gray125">
                  <bgColor theme="0" tint="-0.14996795556505021"/>
                </patternFill>
              </fill>
            </x14:dxf>
          </x14:cfRule>
          <xm:sqref>B43:C43</xm:sqref>
        </x14:conditionalFormatting>
        <x14:conditionalFormatting xmlns:xm="http://schemas.microsoft.com/office/excel/2006/main">
          <x14:cfRule type="expression" priority="7" id="{9583C4D7-CDAB-4B1F-BA55-49A47AC9F821}">
            <xm:f>AND('Step 0 NDC Selection'!$C$10="Ex post",OR(2033&gt;'Step 0 NDC Selection'!$C$14,2033&lt;'Step 0 NDC Selection'!$C$13))</xm:f>
            <x14:dxf>
              <font>
                <color theme="0" tint="-0.24994659260841701"/>
              </font>
              <fill>
                <patternFill patternType="gray125">
                  <bgColor theme="0" tint="-0.14996795556505021"/>
                </patternFill>
              </fill>
            </x14:dxf>
          </x14:cfRule>
          <xm:sqref>B44:C44</xm:sqref>
        </x14:conditionalFormatting>
        <x14:conditionalFormatting xmlns:xm="http://schemas.microsoft.com/office/excel/2006/main">
          <x14:cfRule type="expression" priority="9" id="{3A9845A0-3114-41D9-BD13-6B807AF9F407}">
            <xm:f>AND('Step 0 NDC Selection'!$C$10="Ex post",OR(2034&gt;'Step 0 NDC Selection'!$C$14,2034&lt;'Step 0 NDC Selection'!$C$13))</xm:f>
            <x14:dxf>
              <font>
                <color theme="0" tint="-0.24994659260841701"/>
              </font>
              <fill>
                <patternFill patternType="gray125">
                  <bgColor theme="0" tint="-0.14996795556505021"/>
                </patternFill>
              </fill>
            </x14:dxf>
          </x14:cfRule>
          <xm:sqref>B45:C45</xm:sqref>
        </x14:conditionalFormatting>
        <x14:conditionalFormatting xmlns:xm="http://schemas.microsoft.com/office/excel/2006/main">
          <x14:cfRule type="expression" priority="16" id="{DB8B2548-0C94-4515-B875-F47633134CD4}">
            <xm:f>AND('Step 0 NDC Selection'!$C$10="Ex post",OR(2035&gt;'Step 0 NDC Selection'!$C$14,2025&lt;'Step 0 NDC Selection'!$C$13))</xm:f>
            <x14:dxf>
              <font>
                <color theme="0" tint="-0.24994659260841701"/>
              </font>
              <fill>
                <patternFill patternType="gray125">
                  <bgColor theme="0" tint="-0.14996795556505021"/>
                </patternFill>
              </fill>
            </x14:dxf>
          </x14:cfRule>
          <xm:sqref>B46:C46</xm:sqref>
        </x14:conditionalFormatting>
        <x14:conditionalFormatting xmlns:xm="http://schemas.microsoft.com/office/excel/2006/main">
          <x14:cfRule type="expression" priority="1" id="{2CAD2D2C-BF9F-45EC-976F-3FA43897A574}">
            <xm:f>'Step 0 NDC Selection'!$C$10="Ex ante"</xm:f>
            <x14:dxf>
              <fill>
                <patternFill>
                  <bgColor theme="9" tint="0.79998168889431442"/>
                </patternFill>
              </fill>
              <border>
                <left style="thin">
                  <color auto="1"/>
                </left>
                <right style="thin">
                  <color auto="1"/>
                </right>
                <top style="thin">
                  <color auto="1"/>
                </top>
                <bottom style="thin">
                  <color auto="1"/>
                </bottom>
                <vertical/>
                <horizontal/>
              </border>
            </x14:dxf>
          </x14:cfRule>
          <xm:sqref>B2:J5</xm:sqref>
        </x14:conditionalFormatting>
      </x14:conditionalFormattings>
    </ext>
    <ext xmlns:x14="http://schemas.microsoft.com/office/spreadsheetml/2009/9/main" uri="{CCE6A557-97BC-4b89-ADB6-D9C93CAAB3DF}">
      <x14:dataValidations xmlns:xm="http://schemas.microsoft.com/office/excel/2006/main" count="8">
        <x14:dataValidation type="custom" allowBlank="1" showInputMessage="1" showErrorMessage="1" error="Data in this cell must be a number and it can only be inserted if the year of the BAU scenario is within the NDC implementation period as per the years specified in Step 0" xr:uid="{E423E7C5-79C3-4E5A-90FC-FED611899473}">
          <x14:formula1>
            <xm:f>AND(ISNUMBER($C32),OR('Step 0 NDC Selection'!$C$10="Ex ante",AND($C$10&lt;=$B32,$C$11&gt;=$B32,$C$12&gt;=$B32)))</xm:f>
          </x14:formula1>
          <xm:sqref>C32</xm:sqref>
        </x14:dataValidation>
        <x14:dataValidation type="custom" allowBlank="1" showInputMessage="1" showErrorMessage="1" xr:uid="{922863EF-828D-4F20-8409-D7491ACE9B22}">
          <x14:formula1>
            <xm:f>'Step 0 NDC Selection'!$C$17="Base Year"</xm:f>
          </x14:formula1>
          <xm:sqref>C19:C20 C23</xm:sqref>
        </x14:dataValidation>
        <x14:dataValidation type="custom" allowBlank="1" showInputMessage="1" showErrorMessage="1" xr:uid="{36930C95-DA84-47B5-BBA9-2E6A93031D5A}">
          <x14:formula1>
            <xm:f>'Step 0 NDC Selection'!$C$17="BAU"</xm:f>
          </x14:formula1>
          <xm:sqref>C28</xm:sqref>
        </x14:dataValidation>
        <x14:dataValidation type="custom" allowBlank="1" showInputMessage="1" showErrorMessage="1" xr:uid="{92A79DD4-6824-4577-8B58-ABA503199D3C}">
          <x14:formula1>
            <xm:f>AND('Step 0 NDC Selection'!$C$17="Base Year",$C$13="% reduction")</xm:f>
          </x14:formula1>
          <xm:sqref>C21</xm:sqref>
        </x14:dataValidation>
        <x14:dataValidation type="custom" allowBlank="1" showInputMessage="1" showErrorMessage="1" xr:uid="{F38CC56F-FB76-41E7-8658-32B6F3814F3F}">
          <x14:formula1>
            <xm:f>AND('Step 0 NDC Selection'!$C$17="Base Year",$C$13="Absolute emissions reduction")</xm:f>
          </x14:formula1>
          <xm:sqref>C22</xm:sqref>
        </x14:dataValidation>
        <x14:dataValidation type="custom" allowBlank="1" showInputMessage="1" showErrorMessage="1" error="Please insert a percentage number as a positive value, only if Target type is BAU and % reduction" xr:uid="{BD5273A2-523D-43E5-9889-20293BA8F12A}">
          <x14:formula1>
            <xm:f>AND(ISNUMBER(C29),'Step 0 NDC Selection'!$C$17="BAU",$C$13="% Reduction")</xm:f>
          </x14:formula1>
          <xm:sqref>C29</xm:sqref>
        </x14:dataValidation>
        <x14:dataValidation type="custom" allowBlank="1" showInputMessage="1" showErrorMessage="1" error="Please insert number of emissions reductions expressed in ktCO2 only if Target type is BAU and Absolute Emissions Reduction" xr:uid="{32A368D8-D157-42AD-A21D-B7F368EE9AA0}">
          <x14:formula1>
            <xm:f>AND(ISNUMBER(C30),'Step 0 NDC Selection'!$C$17="BAU",$C$13="Absolute emissions reduction")</xm:f>
          </x14:formula1>
          <xm:sqref>C30</xm:sqref>
        </x14:dataValidation>
        <x14:dataValidation type="custom" allowBlank="1" showInputMessage="1" showErrorMessage="1" error="Data in this cell must be a number and it can only be inserted if the year of the BAU scenario is within the NDC implementation period as per the years specified in Step 0" xr:uid="{52A2B656-912A-4CC8-87BE-99FDE34AD57C}">
          <x14:formula1>
            <xm:f>AND(ISNUMBER($C33),OR('Step 0 NDC Selection'!$C$10="Ex ante",AND($C$10&lt;=$B33,$C$11&gt;=$B33)))</xm:f>
          </x14:formula1>
          <xm:sqref>C33:C46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D8CC-D14D-4021-9D97-BB11EB6C30FC}">
  <sheetPr codeName="Sheet8"/>
  <dimension ref="B2:W22"/>
  <sheetViews>
    <sheetView topLeftCell="A2" zoomScale="74" zoomScaleNormal="70" workbookViewId="0">
      <selection activeCell="A2" sqref="A2"/>
    </sheetView>
  </sheetViews>
  <sheetFormatPr defaultColWidth="9.1796875" defaultRowHeight="14.5" x14ac:dyDescent="0.35"/>
  <cols>
    <col min="1" max="1" width="9.1796875" style="80"/>
    <col min="2" max="2" width="42.453125" style="80" customWidth="1"/>
    <col min="3" max="3" width="21.26953125" style="80" customWidth="1"/>
    <col min="4" max="4" width="21.81640625" style="80" customWidth="1"/>
    <col min="5" max="5" width="20" style="80" customWidth="1"/>
    <col min="6" max="6" width="20.54296875" style="80" customWidth="1"/>
    <col min="7" max="8" width="22.453125" style="80" customWidth="1"/>
    <col min="9" max="9" width="20.54296875" style="80" customWidth="1"/>
    <col min="10" max="10" width="26.54296875" style="80" customWidth="1"/>
    <col min="11" max="11" width="25" style="80" customWidth="1"/>
    <col min="12" max="13" width="25.54296875" style="80" customWidth="1"/>
    <col min="14" max="14" width="22.81640625" style="80" customWidth="1"/>
    <col min="15" max="15" width="23.26953125" style="80" customWidth="1"/>
    <col min="16" max="16" width="23.453125" style="80" customWidth="1"/>
    <col min="17" max="17" width="21.1796875" style="80" customWidth="1"/>
    <col min="18" max="16384" width="9.1796875" style="80"/>
  </cols>
  <sheetData>
    <row r="2" spans="2:23" ht="16" customHeight="1" x14ac:dyDescent="0.35">
      <c r="B2" s="221" t="str">
        <f>IF('Step 0 NDC Selection'!C10="Ex ante",_xlfn._LONGTEXT("The document is now in 'projections setting' as the user selected 'Ex ante' on Step 0, which allows to explore potential scenarios regarding emissions reduction. To continue the exercise, please fill the cells with emissions data. Note that the file will ","calculate emissions using the variable 'Total with LULUCF' (row 16) if you have answered 'Yes' to the 'LULUCF included in NDC' question in Step 0, if you answered 'no', the file will take into account the 'Total without LULUCF' (Row 17). If you want to sw","itch to reporting, please delete current data in steps 0-3 and, on Step 0, select 'Ex post'"),"")</f>
        <v/>
      </c>
      <c r="C2" s="221"/>
      <c r="D2" s="221"/>
      <c r="E2" s="221"/>
      <c r="F2" s="221"/>
      <c r="G2" s="221"/>
      <c r="H2" s="221"/>
      <c r="I2" s="221"/>
      <c r="J2" s="221"/>
      <c r="K2" s="221"/>
      <c r="L2" s="221"/>
      <c r="M2" s="221"/>
      <c r="N2" s="221"/>
      <c r="O2" s="221"/>
      <c r="P2" s="221"/>
      <c r="Q2" s="221"/>
    </row>
    <row r="3" spans="2:23" ht="23.5" customHeight="1" x14ac:dyDescent="0.35">
      <c r="B3" s="221"/>
      <c r="C3" s="221"/>
      <c r="D3" s="221"/>
      <c r="E3" s="221"/>
      <c r="F3" s="221"/>
      <c r="G3" s="221"/>
      <c r="H3" s="221"/>
      <c r="I3" s="221"/>
      <c r="J3" s="221"/>
      <c r="K3" s="221"/>
      <c r="L3" s="221"/>
      <c r="M3" s="221"/>
      <c r="N3" s="221"/>
      <c r="O3" s="221"/>
      <c r="P3" s="221"/>
      <c r="Q3" s="221"/>
    </row>
    <row r="5" spans="2:23" ht="25.5" x14ac:dyDescent="0.55000000000000004">
      <c r="B5" s="216" t="str">
        <f>IF('Step 0 NDC Selection'!C10="Ex ante","Step 2: Emissions projections","Step 2: GHG Inventory")</f>
        <v>Step 2: GHG Inventory</v>
      </c>
      <c r="C5" s="216"/>
      <c r="D5" s="216"/>
      <c r="E5" s="216"/>
      <c r="F5" s="216"/>
      <c r="G5" s="216"/>
      <c r="H5" s="216"/>
      <c r="I5" s="216"/>
      <c r="J5" s="216"/>
      <c r="K5" s="216"/>
      <c r="L5" s="216"/>
      <c r="M5" s="216"/>
      <c r="N5" s="216"/>
      <c r="O5" s="216"/>
      <c r="P5" s="216"/>
      <c r="Q5" s="216"/>
      <c r="R5" s="105"/>
      <c r="S5" s="105"/>
      <c r="T5" s="105"/>
      <c r="U5" s="105"/>
      <c r="V5" s="105"/>
      <c r="W5" s="105"/>
    </row>
    <row r="6" spans="2:23" ht="15" customHeight="1" x14ac:dyDescent="0.35">
      <c r="B6" s="217" t="str">
        <f>IF('Step 0 NDC Selection'!C10="Ex ante","Please insert your projections in the table below", _xlfn._LONGTEXT("Please insert the values for your GHG inventory, up to your most recent inventory year. If your NDC target is non-economy wide, please leave the relevant sectoral row blank. Where the NDC accounting framework differs from the inventory methodology, the va","lues reported in Step 2 should be consistent with the NDC approach."))</f>
        <v>Please insert the values for your GHG inventory, up to your most recent inventory year. If your NDC target is non-economy wide, please leave the relevant sectoral row blank. Where the NDC accounting framework differs from the inventory methodology, the values reported in Step 2 should be consistent with the NDC approach.</v>
      </c>
      <c r="C6" s="217"/>
      <c r="D6" s="217"/>
      <c r="E6" s="217"/>
      <c r="F6" s="217"/>
      <c r="G6" s="217"/>
      <c r="H6" s="217"/>
      <c r="I6" s="217"/>
      <c r="J6" s="217"/>
      <c r="K6" s="217"/>
      <c r="L6" s="217"/>
      <c r="M6" s="217"/>
      <c r="N6" s="217"/>
      <c r="O6" s="217"/>
      <c r="P6" s="217"/>
      <c r="Q6" s="217"/>
      <c r="R6" s="217"/>
      <c r="S6" s="217"/>
      <c r="T6" s="217"/>
      <c r="U6" s="217"/>
      <c r="V6" s="217"/>
      <c r="W6" s="217"/>
    </row>
    <row r="7" spans="2:23" ht="15" customHeight="1" x14ac:dyDescent="0.35">
      <c r="B7" s="217"/>
      <c r="C7" s="217"/>
      <c r="D7" s="217"/>
      <c r="E7" s="217"/>
      <c r="F7" s="217"/>
      <c r="G7" s="217"/>
      <c r="H7" s="217"/>
      <c r="I7" s="217"/>
      <c r="J7" s="217"/>
      <c r="K7" s="217"/>
      <c r="L7" s="217"/>
      <c r="M7" s="217"/>
      <c r="N7" s="217"/>
      <c r="O7" s="217"/>
      <c r="P7" s="217"/>
      <c r="Q7" s="217"/>
      <c r="R7" s="217"/>
      <c r="S7" s="217"/>
      <c r="T7" s="217"/>
      <c r="U7" s="217"/>
      <c r="V7" s="217"/>
      <c r="W7" s="217"/>
    </row>
    <row r="8" spans="2:23" ht="15" customHeight="1" x14ac:dyDescent="0.35">
      <c r="B8" s="98"/>
      <c r="C8" s="222" t="s">
        <v>103</v>
      </c>
      <c r="D8" s="217"/>
      <c r="E8" s="217"/>
      <c r="F8" s="217"/>
      <c r="G8" s="217"/>
      <c r="H8" s="217"/>
      <c r="I8" s="217"/>
      <c r="J8" s="217"/>
      <c r="K8" s="98"/>
      <c r="L8" s="98"/>
      <c r="M8" s="98"/>
      <c r="N8" s="98"/>
      <c r="O8" s="98"/>
      <c r="P8" s="98"/>
      <c r="Q8" s="98"/>
      <c r="R8" s="98"/>
      <c r="S8" s="98"/>
      <c r="T8" s="98"/>
      <c r="U8" s="98"/>
      <c r="V8" s="98"/>
      <c r="W8" s="98"/>
    </row>
    <row r="9" spans="2:23" s="82" customFormat="1" ht="32.25" customHeight="1" x14ac:dyDescent="0.35">
      <c r="B9" s="106" t="s">
        <v>104</v>
      </c>
      <c r="C9" s="93">
        <v>2021</v>
      </c>
      <c r="D9" s="93">
        <v>2022</v>
      </c>
      <c r="E9" s="93">
        <v>2023</v>
      </c>
      <c r="F9" s="93">
        <v>2024</v>
      </c>
      <c r="G9" s="93">
        <v>2025</v>
      </c>
      <c r="H9" s="93">
        <v>2026</v>
      </c>
      <c r="I9" s="93">
        <v>2027</v>
      </c>
      <c r="J9" s="93">
        <v>2028</v>
      </c>
      <c r="K9" s="93">
        <v>2029</v>
      </c>
      <c r="L9" s="93">
        <v>2030</v>
      </c>
      <c r="M9" s="93">
        <v>2031</v>
      </c>
      <c r="N9" s="93">
        <v>2032</v>
      </c>
      <c r="O9" s="93">
        <v>2033</v>
      </c>
      <c r="P9" s="93">
        <v>2034</v>
      </c>
      <c r="Q9" s="93">
        <v>2035</v>
      </c>
      <c r="S9" s="107"/>
    </row>
    <row r="10" spans="2:23" ht="15.5" x14ac:dyDescent="0.35">
      <c r="B10" s="106" t="s">
        <v>105</v>
      </c>
      <c r="C10" s="108"/>
      <c r="D10" s="108"/>
      <c r="E10" s="108"/>
      <c r="F10" s="108"/>
      <c r="G10" s="108"/>
      <c r="H10" s="108"/>
      <c r="I10" s="108"/>
      <c r="J10" s="108"/>
      <c r="K10" s="108"/>
      <c r="L10" s="108"/>
      <c r="M10" s="108"/>
      <c r="N10" s="108"/>
      <c r="O10" s="108"/>
      <c r="P10" s="108"/>
      <c r="Q10" s="108"/>
      <c r="S10" s="109"/>
    </row>
    <row r="11" spans="2:23" ht="15.5" x14ac:dyDescent="0.35">
      <c r="B11" s="110" t="s">
        <v>106</v>
      </c>
      <c r="C11" s="108"/>
      <c r="D11" s="108"/>
      <c r="E11" s="108"/>
      <c r="F11" s="108"/>
      <c r="G11" s="108"/>
      <c r="H11" s="108"/>
      <c r="I11" s="108"/>
      <c r="J11" s="108"/>
      <c r="K11" s="108"/>
      <c r="L11" s="108"/>
      <c r="M11" s="108"/>
      <c r="N11" s="108"/>
      <c r="O11" s="108"/>
      <c r="P11" s="108"/>
      <c r="Q11" s="108"/>
      <c r="S11" s="109"/>
    </row>
    <row r="12" spans="2:23" ht="15.5" x14ac:dyDescent="0.35">
      <c r="B12" s="106" t="s">
        <v>107</v>
      </c>
      <c r="C12" s="108"/>
      <c r="D12" s="108"/>
      <c r="E12" s="108"/>
      <c r="F12" s="108"/>
      <c r="G12" s="108"/>
      <c r="H12" s="108"/>
      <c r="I12" s="108"/>
      <c r="J12" s="108"/>
      <c r="K12" s="108"/>
      <c r="L12" s="108"/>
      <c r="M12" s="108"/>
      <c r="N12" s="108"/>
      <c r="O12" s="108"/>
      <c r="P12" s="108"/>
      <c r="Q12" s="108"/>
      <c r="S12" s="109"/>
    </row>
    <row r="13" spans="2:23" ht="31" x14ac:dyDescent="0.35">
      <c r="B13" s="110" t="s">
        <v>108</v>
      </c>
      <c r="C13" s="108"/>
      <c r="D13" s="108"/>
      <c r="E13" s="108"/>
      <c r="F13" s="108"/>
      <c r="G13" s="108"/>
      <c r="H13" s="108"/>
      <c r="I13" s="108"/>
      <c r="J13" s="108"/>
      <c r="K13" s="108"/>
      <c r="L13" s="108"/>
      <c r="M13" s="108"/>
      <c r="N13" s="108"/>
      <c r="O13" s="108"/>
      <c r="P13" s="108"/>
      <c r="Q13" s="108"/>
      <c r="S13" s="109"/>
    </row>
    <row r="14" spans="2:23" ht="15.5" x14ac:dyDescent="0.35">
      <c r="B14" s="106" t="s">
        <v>109</v>
      </c>
      <c r="C14" s="108"/>
      <c r="D14" s="108"/>
      <c r="E14" s="108"/>
      <c r="F14" s="108"/>
      <c r="G14" s="108"/>
      <c r="H14" s="108"/>
      <c r="I14" s="108"/>
      <c r="J14" s="108"/>
      <c r="K14" s="108"/>
      <c r="L14" s="108"/>
      <c r="M14" s="108"/>
      <c r="N14" s="108"/>
      <c r="O14" s="108"/>
      <c r="P14" s="108"/>
      <c r="Q14" s="108"/>
    </row>
    <row r="15" spans="2:23" ht="16" thickBot="1" x14ac:dyDescent="0.4">
      <c r="B15" s="111" t="s">
        <v>110</v>
      </c>
      <c r="C15" s="108"/>
      <c r="D15" s="108"/>
      <c r="E15" s="108"/>
      <c r="F15" s="108"/>
      <c r="G15" s="108"/>
      <c r="H15" s="108"/>
      <c r="I15" s="108"/>
      <c r="J15" s="108"/>
      <c r="K15" s="108"/>
      <c r="L15" s="108"/>
      <c r="M15" s="108"/>
      <c r="N15" s="108"/>
      <c r="O15" s="108"/>
      <c r="P15" s="108"/>
      <c r="Q15" s="108"/>
    </row>
    <row r="16" spans="2:23" ht="16" thickBot="1" x14ac:dyDescent="0.4">
      <c r="B16" s="112" t="s">
        <v>111</v>
      </c>
      <c r="C16" s="108"/>
      <c r="D16" s="108"/>
      <c r="E16" s="108"/>
      <c r="F16" s="108"/>
      <c r="G16" s="108"/>
      <c r="H16" s="108"/>
      <c r="I16" s="108"/>
      <c r="J16" s="108"/>
      <c r="K16" s="108"/>
      <c r="L16" s="108"/>
      <c r="M16" s="108"/>
      <c r="N16" s="108"/>
      <c r="O16" s="108"/>
      <c r="P16" s="108"/>
      <c r="Q16" s="108"/>
    </row>
    <row r="17" spans="2:17" ht="16" thickBot="1" x14ac:dyDescent="0.4">
      <c r="B17" s="113" t="s">
        <v>112</v>
      </c>
      <c r="C17" s="108"/>
      <c r="D17" s="108"/>
      <c r="E17" s="108"/>
      <c r="F17" s="108"/>
      <c r="G17" s="108"/>
      <c r="H17" s="108"/>
      <c r="I17" s="108"/>
      <c r="J17" s="108"/>
      <c r="K17" s="108"/>
      <c r="L17" s="108"/>
      <c r="M17" s="108"/>
      <c r="N17" s="108"/>
      <c r="O17" s="108"/>
      <c r="P17" s="108"/>
      <c r="Q17" s="108"/>
    </row>
    <row r="21" spans="2:17" ht="14.5" customHeight="1" x14ac:dyDescent="0.35">
      <c r="B21" s="89" t="s">
        <v>88</v>
      </c>
      <c r="C21" s="91" t="str">
        <f>IF(COUNTA(C10:Q17),"No", "Yes")</f>
        <v>Yes</v>
      </c>
      <c r="E21" s="220" t="s">
        <v>223</v>
      </c>
      <c r="F21" s="220"/>
      <c r="G21" s="220"/>
      <c r="H21" s="220"/>
      <c r="I21" s="220"/>
    </row>
    <row r="22" spans="2:17" ht="14.5" customHeight="1" x14ac:dyDescent="0.35">
      <c r="E22" s="220"/>
      <c r="F22" s="220"/>
      <c r="G22" s="220"/>
      <c r="H22" s="220"/>
      <c r="I22" s="220"/>
    </row>
  </sheetData>
  <sheetProtection algorithmName="SHA-512" hashValue="zd9lGSLjXDIbkyZ7ZeqUdZEVlwMd8AQaiGGahnJzjuuIN/FJ9Z3f+sa0EqAEesCGR+WH+03C3hskV0TrvwfGhw==" saltValue="qVMwP8wOiOQ7A3/HKdf3uQ==" spinCount="100000" sheet="1" objects="1" scenarios="1"/>
  <mergeCells count="6">
    <mergeCell ref="R6:W7"/>
    <mergeCell ref="B2:Q3"/>
    <mergeCell ref="E21:I22"/>
    <mergeCell ref="B5:Q5"/>
    <mergeCell ref="B6:Q7"/>
    <mergeCell ref="C8:J8"/>
  </mergeCells>
  <conditionalFormatting sqref="C21">
    <cfRule type="expression" dxfId="143" priority="25">
      <formula>$C$21="Yes"</formula>
    </cfRule>
    <cfRule type="expression" dxfId="142" priority="24">
      <formula>$C$21="No"</formula>
    </cfRule>
  </conditionalFormatting>
  <pageMargins left="0.7" right="0.7" top="0.75" bottom="0.75" header="0.3" footer="0.3"/>
  <ignoredErrors>
    <ignoredError sqref="C18:D18" unlockedFormula="1"/>
  </ignoredErrors>
  <extLst>
    <ext xmlns:x14="http://schemas.microsoft.com/office/spreadsheetml/2009/9/main" uri="{78C0D931-6437-407d-A8EE-F0AAD7539E65}">
      <x14:conditionalFormattings>
        <x14:conditionalFormatting xmlns:xm="http://schemas.microsoft.com/office/excel/2006/main">
          <x14:cfRule type="expression" priority="23" id="{33B2169A-597E-4427-94FE-9148234C32E1}">
            <xm:f>'Step 0 NDC Selection'!$C$10="Ex ante"</xm:f>
            <x14:dxf>
              <fill>
                <patternFill>
                  <bgColor theme="9" tint="0.79998168889431442"/>
                </patternFill>
              </fill>
              <border>
                <left style="thin">
                  <color auto="1"/>
                </left>
                <right style="thin">
                  <color auto="1"/>
                </right>
                <top style="thin">
                  <color auto="1"/>
                </top>
                <bottom style="thin">
                  <color auto="1"/>
                </bottom>
                <vertical/>
                <horizontal/>
              </border>
            </x14:dxf>
          </x14:cfRule>
          <xm:sqref>B2:Q3</xm:sqref>
        </x14:conditionalFormatting>
        <x14:conditionalFormatting xmlns:xm="http://schemas.microsoft.com/office/excel/2006/main">
          <x14:cfRule type="expression" priority="58" id="{F84BC932-FDC5-4BC4-ABA8-A830BFC14149}">
            <xm:f>AND('Step 0 NDC Selection'!$C$10="Ex post",OR(2021&gt;'Step 0 NDC Selection'!$C$14,2021&lt;'Step 0 NDC Selection'!$C$13))</xm:f>
            <x14:dxf>
              <font>
                <strike val="0"/>
                <color theme="0" tint="-0.24994659260841701"/>
              </font>
              <fill>
                <patternFill patternType="gray125">
                  <bgColor theme="0" tint="-0.14996795556505021"/>
                </patternFill>
              </fill>
            </x14:dxf>
          </x14:cfRule>
          <x14:cfRule type="expression" priority="10" id="{01169FC2-A466-4A07-9872-C61010F3528A}">
            <xm:f>2021&gt;'Step 0 NDC Selection'!$C$15</xm:f>
            <x14:dxf>
              <fill>
                <patternFill>
                  <bgColor theme="0" tint="-0.14996795556505021"/>
                </patternFill>
              </fill>
            </x14:dxf>
          </x14:cfRule>
          <xm:sqref>C9:C17</xm:sqref>
        </x14:conditionalFormatting>
        <x14:conditionalFormatting xmlns:xm="http://schemas.microsoft.com/office/excel/2006/main">
          <x14:cfRule type="expression" priority="75" id="{0A3C0CDC-DBC6-4AE2-9534-1260188F0D3B}">
            <xm:f>'Step 0 NDC Selection'!$C$20="Yes"</xm:f>
            <x14:dxf>
              <font>
                <color auto="1"/>
              </font>
              <fill>
                <patternFill>
                  <bgColor theme="0" tint="-0.14996795556505021"/>
                </patternFill>
              </fill>
            </x14:dxf>
          </x14:cfRule>
          <xm:sqref>C10:Q15 M11:M17</xm:sqref>
        </x14:conditionalFormatting>
        <x14:conditionalFormatting xmlns:xm="http://schemas.microsoft.com/office/excel/2006/main">
          <x14:cfRule type="expression" priority="1" id="{BDA7FAA4-3AF1-408F-94A7-7D6CA5A65BCB}">
            <xm:f>'Step 0 NDC Selection'!$C$10="ex ante"</xm:f>
            <x14:dxf>
              <fill>
                <patternFill>
                  <bgColor rgb="FFFFFF00"/>
                </patternFill>
              </fill>
            </x14:dxf>
          </x14:cfRule>
          <xm:sqref>C10:Q17</xm:sqref>
        </x14:conditionalFormatting>
        <x14:conditionalFormatting xmlns:xm="http://schemas.microsoft.com/office/excel/2006/main">
          <x14:cfRule type="expression" priority="9" id="{DEDB8A5B-EE5A-4300-98E1-F9883E1BFB05}">
            <xm:f>2022&gt;'Step 0 NDC Selection'!$C$15</xm:f>
            <x14:dxf>
              <fill>
                <patternFill>
                  <bgColor theme="0" tint="-0.14996795556505021"/>
                </patternFill>
              </fill>
            </x14:dxf>
          </x14:cfRule>
          <x14:cfRule type="expression" priority="41" id="{9F2DAE5E-B788-4047-94F3-798E358D8192}">
            <xm:f>AND('Step 0 NDC Selection'!$C$10="Ex post",OR(2022&gt;'Step 0 NDC Selection'!$C$14,2022&lt;'Step 0 NDC Selection'!$C$13))</xm:f>
            <x14:dxf>
              <font>
                <strike val="0"/>
                <color theme="0" tint="-0.24994659260841701"/>
              </font>
              <fill>
                <patternFill patternType="gray125">
                  <bgColor theme="0" tint="-0.14996795556505021"/>
                </patternFill>
              </fill>
            </x14:dxf>
          </x14:cfRule>
          <xm:sqref>D9:D17</xm:sqref>
        </x14:conditionalFormatting>
        <x14:conditionalFormatting xmlns:xm="http://schemas.microsoft.com/office/excel/2006/main">
          <x14:cfRule type="expression" priority="8" id="{D0446B26-798E-4969-8C19-CA007113D2CF}">
            <xm:f>2023&gt;'Step 0 NDC Selection'!$C$15</xm:f>
            <x14:dxf>
              <fill>
                <patternFill>
                  <bgColor theme="0" tint="-0.14996795556505021"/>
                </patternFill>
              </fill>
            </x14:dxf>
          </x14:cfRule>
          <x14:cfRule type="expression" priority="40" id="{BA6A91EC-7E4F-41A1-93CF-2FE2C508B8D5}">
            <xm:f>AND('Step 0 NDC Selection'!$C$10="Ex post",OR(2023&gt;'Step 0 NDC Selection'!$C$14,2023&lt;'Step 0 NDC Selection'!$C$13))</xm:f>
            <x14:dxf>
              <font>
                <strike val="0"/>
                <color theme="0" tint="-0.24994659260841701"/>
              </font>
              <fill>
                <patternFill patternType="gray125">
                  <bgColor theme="0" tint="-0.14996795556505021"/>
                </patternFill>
              </fill>
            </x14:dxf>
          </x14:cfRule>
          <xm:sqref>E9:E17</xm:sqref>
        </x14:conditionalFormatting>
        <x14:conditionalFormatting xmlns:xm="http://schemas.microsoft.com/office/excel/2006/main">
          <x14:cfRule type="expression" priority="39" id="{8657254A-E7AE-4E2C-B8DB-A694791C27E1}">
            <xm:f>AND('Step 0 NDC Selection'!$C$10="Ex post",OR(2024&gt;'Step 0 NDC Selection'!$C$15,2024&gt;'Step 0 NDC Selection'!$C$14,2024&lt;'Step 0 NDC Selection'!$C$13))</xm:f>
            <x14:dxf>
              <font>
                <strike val="0"/>
                <color theme="0" tint="-0.24994659260841701"/>
              </font>
              <fill>
                <patternFill patternType="gray125">
                  <bgColor theme="0" tint="-0.14996795556505021"/>
                </patternFill>
              </fill>
            </x14:dxf>
          </x14:cfRule>
          <xm:sqref>F9:F17</xm:sqref>
        </x14:conditionalFormatting>
        <x14:conditionalFormatting xmlns:xm="http://schemas.microsoft.com/office/excel/2006/main">
          <x14:cfRule type="expression" priority="19" id="{84F14DDB-1945-4261-B6CA-E4F3D5234D97}">
            <xm:f>2024&gt;'Step 0 NDC Selection'!$C$15</xm:f>
            <x14:dxf>
              <fill>
                <patternFill>
                  <bgColor theme="0" tint="-0.14996795556505021"/>
                </patternFill>
              </fill>
            </x14:dxf>
          </x14:cfRule>
          <xm:sqref>F10:F17</xm:sqref>
        </x14:conditionalFormatting>
        <x14:conditionalFormatting xmlns:xm="http://schemas.microsoft.com/office/excel/2006/main">
          <x14:cfRule type="expression" priority="7" id="{F7898E69-6E7A-4EE3-A41C-73DD14FB76BC}">
            <xm:f>2025&gt;'Step 0 NDC Selection'!$C$15</xm:f>
            <x14:dxf>
              <fill>
                <patternFill>
                  <bgColor theme="0" tint="-0.14996795556505021"/>
                </patternFill>
              </fill>
            </x14:dxf>
          </x14:cfRule>
          <x14:cfRule type="expression" priority="37" id="{34EFE4B2-5A23-4A26-BF7E-C25C479ECAE0}">
            <xm:f>AND('Step 0 NDC Selection'!$C$10="Ex post",OR(2025&gt;'Step 0 NDC Selection'!$C$15,2025&gt;'Step 0 NDC Selection'!$C$14,2025&lt;'Step 0 NDC Selection'!$C$13))</xm:f>
            <x14:dxf>
              <font>
                <strike val="0"/>
                <color theme="0" tint="-0.24994659260841701"/>
              </font>
              <fill>
                <patternFill patternType="gray125">
                  <bgColor theme="0" tint="-0.14996795556505021"/>
                </patternFill>
              </fill>
            </x14:dxf>
          </x14:cfRule>
          <xm:sqref>G9:G17</xm:sqref>
        </x14:conditionalFormatting>
        <x14:conditionalFormatting xmlns:xm="http://schemas.microsoft.com/office/excel/2006/main">
          <x14:cfRule type="expression" priority="6" id="{9796BC20-8F05-4D77-BEDA-B30BE07ABA2A}">
            <xm:f>2026&gt;'Step 0 NDC Selection'!$C$15</xm:f>
            <x14:dxf>
              <fill>
                <patternFill>
                  <bgColor theme="0" tint="-0.14996795556505021"/>
                </patternFill>
              </fill>
            </x14:dxf>
          </x14:cfRule>
          <x14:cfRule type="expression" priority="36" id="{0B5C77B7-3E0D-4932-9E5A-A9623A1791F8}">
            <xm:f>AND('Step 0 NDC Selection'!$C$10="Ex post",OR(2026&gt;'Step 0 NDC Selection'!$C$15,2026&gt;'Step 0 NDC Selection'!$C$14,2026&lt;'Step 0 NDC Selection'!$C$13))</xm:f>
            <x14:dxf>
              <font>
                <strike val="0"/>
                <color theme="0" tint="-0.24994659260841701"/>
              </font>
              <fill>
                <patternFill patternType="gray125">
                  <bgColor theme="0" tint="-0.14996795556505021"/>
                </patternFill>
              </fill>
            </x14:dxf>
          </x14:cfRule>
          <xm:sqref>H9:H17</xm:sqref>
        </x14:conditionalFormatting>
        <x14:conditionalFormatting xmlns:xm="http://schemas.microsoft.com/office/excel/2006/main">
          <x14:cfRule type="expression" priority="5" id="{A27D42AD-7794-450E-B210-6FC9DD61FAE9}">
            <xm:f>2027&gt;'Step 0 NDC Selection'!$C$15</xm:f>
            <x14:dxf>
              <fill>
                <patternFill>
                  <bgColor theme="0" tint="-0.14996795556505021"/>
                </patternFill>
              </fill>
            </x14:dxf>
          </x14:cfRule>
          <x14:cfRule type="expression" priority="18" id="{E59F4790-D7A8-4042-BAE2-5D9CA042FB0F}">
            <xm:f>AND('Step 0 NDC Selection'!$C$10="Ex post",OR(2027&gt;'Step 0 NDC Selection'!$C$15,2027&gt;'Step 0 NDC Selection'!$C$14,2027&lt;'Step 0 NDC Selection'!$C$13))</xm:f>
            <x14:dxf>
              <font>
                <strike val="0"/>
                <color theme="0" tint="-0.24994659260841701"/>
              </font>
              <fill>
                <patternFill patternType="gray125">
                  <bgColor theme="0" tint="-0.14996795556505021"/>
                </patternFill>
              </fill>
            </x14:dxf>
          </x14:cfRule>
          <x14:cfRule type="expression" priority="34" id="{0BD1AC03-D0CD-47F7-B1C9-21AAC13FFAEE}">
            <xm:f>AND('Step 0 NDC Selection'!$C$10="Ex post",OR(2027&gt;'Step 0 NDC Selection'!$C$14,2027&lt;'Step 0 NDC Selection'!$C$13))</xm:f>
            <x14:dxf>
              <font>
                <strike val="0"/>
                <color theme="0" tint="-0.24994659260841701"/>
              </font>
              <fill>
                <patternFill patternType="gray125">
                  <bgColor theme="0" tint="-0.14996795556505021"/>
                </patternFill>
              </fill>
            </x14:dxf>
          </x14:cfRule>
          <xm:sqref>I9:I17</xm:sqref>
        </x14:conditionalFormatting>
        <x14:conditionalFormatting xmlns:xm="http://schemas.microsoft.com/office/excel/2006/main">
          <x14:cfRule type="expression" priority="4" id="{51CB1816-364B-425A-8D7B-FA08A3E4884E}">
            <xm:f>2028&gt;'Step 0 NDC Selection'!$C$15</xm:f>
            <x14:dxf>
              <fill>
                <patternFill>
                  <bgColor theme="0" tint="-0.14996795556505021"/>
                </patternFill>
              </fill>
            </x14:dxf>
          </x14:cfRule>
          <x14:cfRule type="expression" priority="17" id="{4AEE8D1C-6DB4-4FA9-B40D-B246FDFE7769}">
            <xm:f>AND('Step 0 NDC Selection'!$C$10="Ex post",OR(2028&gt;'Step 0 NDC Selection'!$C$15,2028&gt;'Step 0 NDC Selection'!$C$14,2028&lt;'Step 0 NDC Selection'!$C$13))</xm:f>
            <x14:dxf>
              <font>
                <strike val="0"/>
                <color theme="0" tint="-0.24994659260841701"/>
              </font>
              <fill>
                <patternFill patternType="gray125">
                  <bgColor theme="0" tint="-0.14996795556505021"/>
                </patternFill>
              </fill>
            </x14:dxf>
          </x14:cfRule>
          <x14:cfRule type="expression" priority="33" id="{CD0DDF47-3F61-4A40-878B-0872D5D30360}">
            <xm:f>AND('Step 0 NDC Selection'!$C$10="Ex post",OR(2028&gt;'Step 0 NDC Selection'!$C$14,2028&lt;'Step 0 NDC Selection'!$C$13))</xm:f>
            <x14:dxf>
              <font>
                <strike val="0"/>
                <color theme="0" tint="-0.24994659260841701"/>
              </font>
              <fill>
                <patternFill patternType="gray125">
                  <bgColor theme="0" tint="-0.14996795556505021"/>
                </patternFill>
              </fill>
            </x14:dxf>
          </x14:cfRule>
          <xm:sqref>J9:J17</xm:sqref>
        </x14:conditionalFormatting>
        <x14:conditionalFormatting xmlns:xm="http://schemas.microsoft.com/office/excel/2006/main">
          <x14:cfRule type="expression" priority="3" id="{A2B620B9-9B5C-4DB4-A500-2E36946F5538}">
            <xm:f>2029&gt;'Step 0 NDC Selection'!$C$15</xm:f>
            <x14:dxf>
              <fill>
                <patternFill>
                  <bgColor theme="0" tint="-0.14996795556505021"/>
                </patternFill>
              </fill>
            </x14:dxf>
          </x14:cfRule>
          <x14:cfRule type="expression" priority="16" id="{B5F15D39-7E52-431B-81FD-900B05D1A9D7}">
            <xm:f>AND('Step 0 NDC Selection'!$C$10="Ex post",OR(2029&gt;'Step 0 NDC Selection'!$C$15,2029&gt;'Step 0 NDC Selection'!$C$14,2029&lt;'Step 0 NDC Selection'!$C$13))</xm:f>
            <x14:dxf>
              <font>
                <strike val="0"/>
                <color theme="0" tint="-0.24994659260841701"/>
              </font>
              <fill>
                <patternFill patternType="gray125">
                  <bgColor theme="0" tint="-0.14996795556505021"/>
                </patternFill>
              </fill>
            </x14:dxf>
          </x14:cfRule>
          <x14:cfRule type="expression" priority="21" id="{65C51AF8-7200-4B87-80D4-361FA08CFF5A}">
            <xm:f>AND('Step 0 NDC Selection'!$C$10="Ex post",OR(2029&gt;'Step 0 NDC Selection'!$C$14,2029&lt;'Step 0 NDC Selection'!$C$13))</xm:f>
            <x14:dxf>
              <font>
                <strike val="0"/>
                <color theme="0" tint="-0.24994659260841701"/>
              </font>
              <fill>
                <patternFill patternType="gray125">
                  <bgColor theme="0" tint="-0.14996795556505021"/>
                </patternFill>
              </fill>
            </x14:dxf>
          </x14:cfRule>
          <xm:sqref>K9:K17</xm:sqref>
        </x14:conditionalFormatting>
        <x14:conditionalFormatting xmlns:xm="http://schemas.microsoft.com/office/excel/2006/main">
          <x14:cfRule type="expression" priority="2" id="{0949A0AF-9066-4D8C-B9A1-D2D5B5EFA55E}">
            <xm:f>2030&gt;'Step 0 NDC Selection'!$C$15</xm:f>
            <x14:dxf>
              <fill>
                <patternFill>
                  <bgColor theme="0" tint="-0.14996795556505021"/>
                </patternFill>
              </fill>
            </x14:dxf>
          </x14:cfRule>
          <x14:cfRule type="expression" priority="15" id="{D4241982-8CA9-4D74-956C-709087D3F9F3}">
            <xm:f>AND('Step 0 NDC Selection'!$C$10="Ex post",OR(2030&gt;'Step 0 NDC Selection'!$C$15,2030&gt;'Step 0 NDC Selection'!$C$14,2030&lt;'Step 0 NDC Selection'!$C$13))</xm:f>
            <x14:dxf>
              <font>
                <strike val="0"/>
                <color theme="0" tint="-0.24994659260841701"/>
              </font>
              <fill>
                <patternFill patternType="gray125">
                  <bgColor theme="0" tint="-0.14996795556505021"/>
                </patternFill>
              </fill>
            </x14:dxf>
          </x14:cfRule>
          <x14:cfRule type="expression" priority="31" id="{2FEA04AC-0B0A-415B-B108-65ED211F30AE}">
            <xm:f>AND('Step 0 NDC Selection'!$C$10="Ex post",OR(2030&gt;'Step 0 NDC Selection'!$C$14,2030&lt;'Step 0 NDC Selection'!$C$13))</xm:f>
            <x14:dxf>
              <font>
                <strike val="0"/>
                <color theme="0" tint="-0.24994659260841701"/>
              </font>
              <fill>
                <patternFill patternType="gray125">
                  <bgColor theme="0" tint="-0.14996795556505021"/>
                </patternFill>
              </fill>
            </x14:dxf>
          </x14:cfRule>
          <xm:sqref>L9:L17</xm:sqref>
        </x14:conditionalFormatting>
        <x14:conditionalFormatting xmlns:xm="http://schemas.microsoft.com/office/excel/2006/main">
          <x14:cfRule type="expression" priority="14" id="{FB7FED10-13A0-4FD3-907D-C6835ED9D72A}">
            <xm:f>2031&gt;'Step 0 NDC Selection'!$C$15</xm:f>
            <x14:dxf>
              <fill>
                <patternFill>
                  <bgColor theme="0" tint="-0.14996795556505021"/>
                </patternFill>
              </fill>
            </x14:dxf>
          </x14:cfRule>
          <x14:cfRule type="expression" priority="30" id="{1A7570AD-02C9-4522-8059-5F5E851D4498}">
            <xm:f>AND('Step 0 NDC Selection'!$C$10="Ex post",OR(2031&gt;'Step 0 NDC Selection'!$C$14,2031&lt;'Step 0 NDC Selection'!$C$13))</xm:f>
            <x14:dxf>
              <font>
                <strike val="0"/>
                <color theme="0" tint="-0.24994659260841701"/>
              </font>
              <fill>
                <patternFill patternType="gray125">
                  <bgColor theme="0" tint="-0.14996795556505021"/>
                </patternFill>
              </fill>
            </x14:dxf>
          </x14:cfRule>
          <xm:sqref>M9:M17</xm:sqref>
        </x14:conditionalFormatting>
        <x14:conditionalFormatting xmlns:xm="http://schemas.microsoft.com/office/excel/2006/main">
          <x14:cfRule type="expression" priority="13" id="{439AD5C7-B6A6-46EF-A556-FE08C74E1F68}">
            <xm:f>2032&gt;'Step 0 NDC Selection'!$C$15</xm:f>
            <x14:dxf>
              <fill>
                <patternFill>
                  <bgColor theme="0" tint="-0.14996795556505021"/>
                </patternFill>
              </fill>
            </x14:dxf>
          </x14:cfRule>
          <x14:cfRule type="expression" priority="29" id="{181546AE-DF5B-49E1-93D1-26B3D286BB20}">
            <xm:f>AND('Step 0 NDC Selection'!$C$10="Ex post",OR(2032&gt;'Step 0 NDC Selection'!$C$14,2032&lt;'Step 0 NDC Selection'!$C$13))</xm:f>
            <x14:dxf>
              <font>
                <strike val="0"/>
                <color theme="0" tint="-0.24994659260841701"/>
              </font>
              <fill>
                <patternFill patternType="gray125">
                  <bgColor theme="0" tint="-0.14996795556505021"/>
                </patternFill>
              </fill>
            </x14:dxf>
          </x14:cfRule>
          <xm:sqref>N9:N17</xm:sqref>
        </x14:conditionalFormatting>
        <x14:conditionalFormatting xmlns:xm="http://schemas.microsoft.com/office/excel/2006/main">
          <x14:cfRule type="expression" priority="28" id="{9AEA7182-D594-41BA-9CB3-795EFF14771E}">
            <xm:f>2033&gt;'Step 0 NDC Selection'!$C$15</xm:f>
            <x14:dxf>
              <fill>
                <patternFill>
                  <bgColor theme="0" tint="-0.14996795556505021"/>
                </patternFill>
              </fill>
            </x14:dxf>
          </x14:cfRule>
          <x14:cfRule type="expression" priority="44" id="{9FAA974B-1DC5-47CB-8BC6-9FE1CA7342EC}">
            <xm:f>AND('Step 0 NDC Selection'!$C$10="Ex post",OR(2033&gt;'Step 0 NDC Selection'!$C$14,2033&lt;'Step 0 NDC Selection'!$C$13))</xm:f>
            <x14:dxf>
              <font>
                <strike val="0"/>
                <color theme="0" tint="-0.24994659260841701"/>
              </font>
              <fill>
                <patternFill patternType="gray125">
                  <bgColor theme="0" tint="-0.14996795556505021"/>
                </patternFill>
              </fill>
            </x14:dxf>
          </x14:cfRule>
          <xm:sqref>O9:O17</xm:sqref>
        </x14:conditionalFormatting>
        <x14:conditionalFormatting xmlns:xm="http://schemas.microsoft.com/office/excel/2006/main">
          <x14:cfRule type="expression" priority="12" id="{22AE86FF-9C67-47A9-AC26-A2403CC5726B}">
            <xm:f>2034&gt;'Step 0 NDC Selection'!$C$15</xm:f>
            <x14:dxf>
              <fill>
                <patternFill>
                  <bgColor theme="0" tint="-0.14996795556505021"/>
                </patternFill>
              </fill>
            </x14:dxf>
          </x14:cfRule>
          <x14:cfRule type="expression" priority="27" id="{DCFF9622-ECA4-4CA6-BE75-8EB6918BCA6D}">
            <xm:f>AND('Step 0 NDC Selection'!$C$10="Ex post",OR(2034&gt;'Step 0 NDC Selection'!$C$14,2034&lt;'Step 0 NDC Selection'!$C$13))</xm:f>
            <x14:dxf>
              <font>
                <strike val="0"/>
                <color theme="0" tint="-0.24994659260841701"/>
              </font>
              <fill>
                <patternFill patternType="gray125">
                  <bgColor theme="0" tint="-0.14996795556505021"/>
                </patternFill>
              </fill>
            </x14:dxf>
          </x14:cfRule>
          <xm:sqref>P9:P17</xm:sqref>
        </x14:conditionalFormatting>
        <x14:conditionalFormatting xmlns:xm="http://schemas.microsoft.com/office/excel/2006/main">
          <x14:cfRule type="expression" priority="11" id="{608D577E-F84D-4244-AE3A-88BE40D18C7F}">
            <xm:f>2035&gt;'Step 0 NDC Selection'!$C$15</xm:f>
            <x14:dxf>
              <fill>
                <patternFill>
                  <bgColor theme="0" tint="-0.14996795556505021"/>
                </patternFill>
              </fill>
            </x14:dxf>
          </x14:cfRule>
          <x14:cfRule type="expression" priority="26" id="{D5C6044E-5F70-451B-91B0-9947BC2F0BA8}">
            <xm:f>AND('Step 0 NDC Selection'!$C$10="Ex post",OR(2035&gt;'Step 0 NDC Selection'!$C$14,2035&lt;'Step 0 NDC Selection'!$C$13))</xm:f>
            <x14:dxf>
              <font>
                <strike val="0"/>
                <color theme="0" tint="-0.24994659260841701"/>
              </font>
              <fill>
                <patternFill patternType="gray125">
                  <bgColor theme="0" tint="-0.14996795556505021"/>
                </patternFill>
              </fill>
            </x14:dxf>
          </x14:cfRule>
          <xm:sqref>Q9:Q17</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error="There should not be values beyond the inventory year or before/after the NDC implementation period as specified in Step 0" xr:uid="{6EC4F111-1136-4604-A5B2-154EAD2ECD46}">
          <x14:formula1>
            <xm:f>AND(ISNUMBER(C10),OR('Step 0 NDC Selection'!$C$10="Ex ante",AND(C$9&lt;='Step 0 NDC Selection'!$C$15,C$9&lt;='Step 0 NDC Selection'!$C$14,C$9&gt;='Step 0 NDC Selection'!$C$13)))</xm:f>
          </x14:formula1>
          <xm:sqref>C10:Q17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41344-B9B8-480D-AB83-6E0520C8601E}">
  <sheetPr codeName="Sheet9"/>
  <dimension ref="B2:T41"/>
  <sheetViews>
    <sheetView zoomScale="70" zoomScaleNormal="46" workbookViewId="0"/>
  </sheetViews>
  <sheetFormatPr defaultColWidth="9.1796875" defaultRowHeight="14.5" x14ac:dyDescent="0.35"/>
  <cols>
    <col min="1" max="1" width="9.1796875" style="80"/>
    <col min="2" max="2" width="78.81640625" style="80" bestFit="1" customWidth="1"/>
    <col min="3" max="3" width="14.81640625" style="80" customWidth="1"/>
    <col min="4" max="4" width="10.81640625" style="80" customWidth="1"/>
    <col min="5" max="17" width="9.26953125" style="83" customWidth="1"/>
    <col min="18" max="18" width="49.54296875" style="80" customWidth="1"/>
    <col min="19" max="19" width="56.81640625" style="80" customWidth="1"/>
    <col min="20" max="20" width="10.453125" style="80" customWidth="1"/>
    <col min="21" max="16384" width="9.1796875" style="80"/>
  </cols>
  <sheetData>
    <row r="2" spans="2:19" ht="19.5" customHeight="1" x14ac:dyDescent="0.35">
      <c r="B2" s="223" t="str">
        <f>IF('Step 0 NDC Selection'!C10="Ex ante",_xlfn._LONGTEXT("The document is now in 'projections setting' as the user selected 'Ex ante' on Step 0, which allows to explore potential scenarios regarding receiving and procuring ITMOs. To continue the exercise, please fill the blue cells. If you want to switch to repo","rting, please delete current data in steps 0-3 and, on Step 0, select 'Ex post'"),"")</f>
        <v/>
      </c>
      <c r="C2" s="223"/>
      <c r="D2" s="223"/>
      <c r="E2" s="223"/>
      <c r="F2" s="223"/>
      <c r="G2" s="223"/>
      <c r="H2" s="223"/>
      <c r="I2" s="223"/>
      <c r="J2" s="223"/>
      <c r="K2" s="223"/>
      <c r="L2" s="223"/>
      <c r="M2" s="223"/>
      <c r="N2" s="223"/>
      <c r="O2" s="223"/>
      <c r="P2" s="223"/>
      <c r="Q2" s="223"/>
    </row>
    <row r="3" spans="2:19" ht="21.65" customHeight="1" x14ac:dyDescent="0.35">
      <c r="B3" s="223"/>
      <c r="C3" s="223"/>
      <c r="D3" s="223"/>
      <c r="E3" s="223"/>
      <c r="F3" s="223"/>
      <c r="G3" s="223"/>
      <c r="H3" s="223"/>
      <c r="I3" s="223"/>
      <c r="J3" s="223"/>
      <c r="K3" s="223"/>
      <c r="L3" s="223"/>
      <c r="M3" s="223"/>
      <c r="N3" s="223"/>
      <c r="O3" s="223"/>
      <c r="P3" s="223"/>
      <c r="Q3" s="223"/>
    </row>
    <row r="5" spans="2:19" ht="15" customHeight="1" x14ac:dyDescent="0.35">
      <c r="B5" s="226" t="s">
        <v>113</v>
      </c>
      <c r="C5" s="226"/>
      <c r="D5" s="226"/>
      <c r="E5" s="226"/>
      <c r="F5" s="226"/>
      <c r="G5" s="226"/>
      <c r="H5" s="226"/>
      <c r="I5" s="226"/>
      <c r="J5" s="226"/>
      <c r="K5" s="226"/>
      <c r="L5" s="226"/>
      <c r="M5" s="226"/>
      <c r="N5" s="226"/>
      <c r="O5" s="226"/>
      <c r="P5" s="226"/>
      <c r="Q5" s="226"/>
      <c r="R5" s="79"/>
      <c r="S5" s="79"/>
    </row>
    <row r="6" spans="2:19" ht="15" customHeight="1" x14ac:dyDescent="0.35">
      <c r="B6" s="226"/>
      <c r="C6" s="226"/>
      <c r="D6" s="226"/>
      <c r="E6" s="226"/>
      <c r="F6" s="226"/>
      <c r="G6" s="226"/>
      <c r="H6" s="226"/>
      <c r="I6" s="226"/>
      <c r="J6" s="226"/>
      <c r="K6" s="226"/>
      <c r="L6" s="226"/>
      <c r="M6" s="226"/>
      <c r="N6" s="226"/>
      <c r="O6" s="226"/>
      <c r="P6" s="226"/>
      <c r="Q6" s="226"/>
      <c r="R6" s="79"/>
      <c r="S6" s="79"/>
    </row>
    <row r="7" spans="2:19" ht="15" customHeight="1" x14ac:dyDescent="0.35">
      <c r="B7" s="227" t="s">
        <v>114</v>
      </c>
      <c r="C7" s="227"/>
      <c r="D7" s="227"/>
      <c r="E7" s="227"/>
      <c r="F7" s="227"/>
      <c r="G7" s="227"/>
      <c r="H7" s="227"/>
      <c r="I7" s="227"/>
      <c r="J7" s="227"/>
      <c r="K7" s="227"/>
      <c r="L7" s="227"/>
      <c r="M7" s="227"/>
      <c r="N7" s="227"/>
      <c r="O7" s="227"/>
      <c r="P7" s="227"/>
      <c r="Q7" s="227"/>
      <c r="R7" s="81"/>
      <c r="S7" s="81"/>
    </row>
    <row r="8" spans="2:19" ht="15" customHeight="1" x14ac:dyDescent="0.35">
      <c r="K8" s="230"/>
      <c r="L8" s="230"/>
      <c r="M8" s="230"/>
      <c r="N8" s="230"/>
      <c r="O8" s="230"/>
      <c r="P8" s="230"/>
      <c r="Q8" s="230"/>
      <c r="R8" s="230"/>
      <c r="S8" s="230"/>
    </row>
    <row r="9" spans="2:19" ht="15" customHeight="1" x14ac:dyDescent="0.35">
      <c r="K9" s="230"/>
      <c r="L9" s="230"/>
      <c r="M9" s="230"/>
      <c r="N9" s="230"/>
      <c r="O9" s="230"/>
      <c r="P9" s="230"/>
      <c r="Q9" s="230"/>
      <c r="R9" s="230"/>
      <c r="S9" s="230"/>
    </row>
    <row r="10" spans="2:19" ht="15" customHeight="1" x14ac:dyDescent="0.35">
      <c r="B10" s="89" t="s">
        <v>115</v>
      </c>
      <c r="C10" s="173"/>
      <c r="E10" s="220" t="s">
        <v>224</v>
      </c>
      <c r="F10" s="220"/>
      <c r="G10" s="220"/>
      <c r="H10" s="220"/>
      <c r="I10" s="220"/>
      <c r="K10" s="230"/>
      <c r="L10" s="230"/>
      <c r="M10" s="230"/>
      <c r="N10" s="230"/>
      <c r="O10" s="230"/>
      <c r="P10" s="230"/>
      <c r="Q10" s="230"/>
      <c r="R10" s="230"/>
      <c r="S10" s="230"/>
    </row>
    <row r="11" spans="2:19" ht="15" customHeight="1" x14ac:dyDescent="0.35">
      <c r="B11" s="89" t="s">
        <v>116</v>
      </c>
      <c r="C11" s="173"/>
      <c r="E11" s="220"/>
      <c r="F11" s="220"/>
      <c r="G11" s="220"/>
      <c r="H11" s="220"/>
      <c r="I11" s="220"/>
      <c r="K11" s="230"/>
      <c r="L11" s="230"/>
      <c r="M11" s="230"/>
      <c r="N11" s="230"/>
      <c r="O11" s="230"/>
      <c r="P11" s="230"/>
      <c r="Q11" s="230"/>
      <c r="R11" s="230"/>
      <c r="S11" s="230"/>
    </row>
    <row r="12" spans="2:19" ht="15" customHeight="1" x14ac:dyDescent="0.35">
      <c r="B12" s="89" t="s">
        <v>88</v>
      </c>
      <c r="C12" s="91" t="str">
        <f>IF(COUNTA(C18:Q20,C23:Q23),"No", "Yes")</f>
        <v>Yes</v>
      </c>
      <c r="E12" s="220"/>
      <c r="F12" s="220"/>
      <c r="G12" s="220"/>
      <c r="H12" s="220"/>
      <c r="I12" s="220"/>
      <c r="R12" s="81"/>
      <c r="S12" s="81"/>
    </row>
    <row r="13" spans="2:19" ht="15" customHeight="1" x14ac:dyDescent="0.35">
      <c r="R13" s="81"/>
      <c r="S13" s="81"/>
    </row>
    <row r="15" spans="2:19" x14ac:dyDescent="0.35">
      <c r="B15" s="85" t="s">
        <v>117</v>
      </c>
    </row>
    <row r="17" spans="2:20" ht="15.5" x14ac:dyDescent="0.35">
      <c r="B17" s="92"/>
      <c r="C17" s="93">
        <v>2021</v>
      </c>
      <c r="D17" s="93">
        <v>2022</v>
      </c>
      <c r="E17" s="93">
        <v>2023</v>
      </c>
      <c r="F17" s="93">
        <v>2024</v>
      </c>
      <c r="G17" s="93">
        <v>2025</v>
      </c>
      <c r="H17" s="93">
        <v>2026</v>
      </c>
      <c r="I17" s="93">
        <v>2027</v>
      </c>
      <c r="J17" s="93">
        <v>2028</v>
      </c>
      <c r="K17" s="93">
        <v>2029</v>
      </c>
      <c r="L17" s="93">
        <v>2030</v>
      </c>
      <c r="M17" s="93">
        <v>2031</v>
      </c>
      <c r="N17" s="93">
        <v>2032</v>
      </c>
      <c r="O17" s="93">
        <v>2033</v>
      </c>
      <c r="P17" s="93">
        <v>2034</v>
      </c>
      <c r="Q17" s="93">
        <v>2035</v>
      </c>
      <c r="R17" s="93" t="s">
        <v>118</v>
      </c>
      <c r="S17" s="228" t="s">
        <v>119</v>
      </c>
      <c r="T17" s="229"/>
    </row>
    <row r="18" spans="2:20" ht="40.5" customHeight="1" x14ac:dyDescent="0.35">
      <c r="B18" s="92" t="s">
        <v>120</v>
      </c>
      <c r="C18" s="174"/>
      <c r="D18" s="174"/>
      <c r="E18" s="174"/>
      <c r="F18" s="174"/>
      <c r="G18" s="174"/>
      <c r="H18" s="174"/>
      <c r="I18" s="174"/>
      <c r="J18" s="174"/>
      <c r="K18" s="174"/>
      <c r="L18" s="174"/>
      <c r="M18" s="174"/>
      <c r="N18" s="174"/>
      <c r="O18" s="174"/>
      <c r="P18" s="174"/>
      <c r="Q18" s="174"/>
      <c r="R18" s="94" t="s">
        <v>121</v>
      </c>
      <c r="S18" s="225" t="s">
        <v>122</v>
      </c>
      <c r="T18" s="225"/>
    </row>
    <row r="19" spans="2:20" ht="66" customHeight="1" x14ac:dyDescent="0.35">
      <c r="B19" s="95" t="s">
        <v>123</v>
      </c>
      <c r="C19" s="175"/>
      <c r="D19" s="175"/>
      <c r="E19" s="174"/>
      <c r="F19" s="174"/>
      <c r="G19" s="174"/>
      <c r="H19" s="174"/>
      <c r="I19" s="174"/>
      <c r="J19" s="174"/>
      <c r="K19" s="174"/>
      <c r="L19" s="174"/>
      <c r="M19" s="174"/>
      <c r="N19" s="174"/>
      <c r="O19" s="174"/>
      <c r="P19" s="174"/>
      <c r="Q19" s="174"/>
      <c r="R19" s="94" t="s">
        <v>124</v>
      </c>
      <c r="S19" s="225" t="s">
        <v>125</v>
      </c>
      <c r="T19" s="225"/>
    </row>
    <row r="20" spans="2:20" ht="56.5" customHeight="1" x14ac:dyDescent="0.35">
      <c r="B20" s="95" t="s">
        <v>126</v>
      </c>
      <c r="C20" s="174"/>
      <c r="D20" s="174"/>
      <c r="E20" s="174"/>
      <c r="F20" s="174"/>
      <c r="G20" s="174"/>
      <c r="H20" s="174"/>
      <c r="I20" s="174"/>
      <c r="J20" s="174"/>
      <c r="K20" s="174"/>
      <c r="L20" s="174"/>
      <c r="M20" s="174"/>
      <c r="N20" s="174"/>
      <c r="O20" s="174"/>
      <c r="P20" s="174"/>
      <c r="Q20" s="174"/>
      <c r="R20" s="94" t="s">
        <v>127</v>
      </c>
      <c r="S20" s="225" t="s">
        <v>128</v>
      </c>
      <c r="T20" s="225"/>
    </row>
    <row r="21" spans="2:20" ht="48.65" customHeight="1" x14ac:dyDescent="0.35">
      <c r="B21" s="95" t="s">
        <v>129</v>
      </c>
      <c r="C21" s="96">
        <f>IF('Step 0 NDC Selection'!C10="Ex post",IF(AND(C20="",C18=""),IF(AND(C20="",C18="",'Step 0 NDC Selection'!$C$14&gt;=C17),0,""),(C18-C20)),(C18-C20))</f>
        <v>0</v>
      </c>
      <c r="D21" s="96">
        <f>IF('Step 0 NDC Selection'!C10="Ex post",IF(AND(D20="",D18=""),IF(AND(D20="",D18="",'Step 0 NDC Selection'!$C$14&gt;='Step 3 Article 6 Information'!D17),0,""),(D18-D20)),(D18-D20))</f>
        <v>0</v>
      </c>
      <c r="E21" s="96">
        <f>IF('Step 0 NDC Selection'!C10="Ex post",IF(AND(E20="",E18=""),IF(AND(E20="",E18="",'Step 0 NDC Selection'!$C$14&gt;='Step 3 Article 6 Information'!E17),0,""),(E18-E20)),(E18-E20))</f>
        <v>0</v>
      </c>
      <c r="F21" s="96">
        <f>IF('Step 0 NDC Selection'!C10="Ex post",IF(AND(F20="",F18=""),IF(AND(F20="",F18="",'Step 0 NDC Selection'!$C$14&gt;='Step 3 Article 6 Information'!F17),0,""),(F18-F20)),(F18-F20))</f>
        <v>0</v>
      </c>
      <c r="G21" s="96">
        <f>IF('Step 0 NDC Selection'!C10="Ex post",IF(AND(G20="",G18=""),IF(AND(G20="",G18="",'Step 0 NDC Selection'!$C$14&gt;='Step 3 Article 6 Information'!G17),0,""),(G18-G20)),(G18-G20))</f>
        <v>0</v>
      </c>
      <c r="H21" s="96">
        <f>IF('Step 0 NDC Selection'!C10="Ex post",IF(AND(H20="",H18=""),IF(AND(H20="",H18="",'Step 0 NDC Selection'!$C$14&gt;='Step 3 Article 6 Information'!H17),0,""),(H18-H20)),(H18-H20))</f>
        <v>0</v>
      </c>
      <c r="I21" s="96">
        <f>IF('Step 0 NDC Selection'!C10="Ex post",IF(AND(I20="",I18=""),IF(AND(I20="",I18="",'Step 0 NDC Selection'!$C$14&gt;='Step 3 Article 6 Information'!I17),0,""),(I18-I20)),(I18-I20))</f>
        <v>0</v>
      </c>
      <c r="J21" s="96">
        <f>IF('Step 0 NDC Selection'!C10="Ex post",IF(AND(J20="",J18=""),IF(AND(J20="",J18="",'Step 0 NDC Selection'!$C$14&gt;='Step 3 Article 6 Information'!J17),0,""),(J18-J20)),(J18-J20))</f>
        <v>0</v>
      </c>
      <c r="K21" s="96">
        <f>IF('Step 0 NDC Selection'!C10="Ex post",IF(AND(K20="",K18=""),IF(AND(K20="",K18="",'Step 0 NDC Selection'!$C$14&gt;='Step 3 Article 6 Information'!K17),0,""),(K18-K20)),(K18-K20))</f>
        <v>0</v>
      </c>
      <c r="L21" s="96">
        <f>IF('Step 0 NDC Selection'!C10="Ex post",IF(AND(L20="",L18=""),IF(AND(L20="",L18="",'Step 0 NDC Selection'!$C$14&gt;='Step 3 Article 6 Information'!L17),0,""),(L18-L20)),(L18-L20))</f>
        <v>0</v>
      </c>
      <c r="M21" s="96">
        <f>IF('Step 0 NDC Selection'!C10="Ex post",IF(AND(M20="",M18=""),IF(AND(M20="",M18="",'Step 0 NDC Selection'!$C$14&gt;='Step 3 Article 6 Information'!M17),0,""),(M18-M20)),(M18-M20))</f>
        <v>0</v>
      </c>
      <c r="N21" s="96">
        <f>IF('Step 0 NDC Selection'!C10="Ex post",IF(AND(N20="",N18=""),IF(AND(N20="",N18="",'Step 0 NDC Selection'!$C$14&gt;='Step 3 Article 6 Information'!N17),0,""),(N18-N20)),(N18-N20))</f>
        <v>0</v>
      </c>
      <c r="O21" s="96">
        <f>IF('Step 0 NDC Selection'!C10="Ex post",IF(AND(O20="",O18=""),IF(AND(O20="",O18="",'Step 0 NDC Selection'!$C$14&gt;='Step 3 Article 6 Information'!O17),0,""),(O18-O20)),(O18-O20))</f>
        <v>0</v>
      </c>
      <c r="P21" s="96">
        <f>IF('Step 0 NDC Selection'!C10="Ex post",IF(AND(P20="",P18=""),IF(AND(P20="",P18="",'Step 0 NDC Selection'!$C$14&gt;='Step 3 Article 6 Information'!P17),0,""),(P18-P20)),(P18-P20))</f>
        <v>0</v>
      </c>
      <c r="Q21" s="96">
        <f>IF('Step 0 NDC Selection'!C10="Ex post",IF(AND(Q20="",Q18=""),IF(AND(Q20="",Q18="",'Step 0 NDC Selection'!$C$14&gt;='Step 3 Article 6 Information'!Q17),0,""),(Q18-Q20)),(Q18-Q20))</f>
        <v>0</v>
      </c>
      <c r="R21" s="94" t="s">
        <v>130</v>
      </c>
      <c r="S21" s="225" t="s">
        <v>131</v>
      </c>
      <c r="T21" s="225"/>
    </row>
    <row r="22" spans="2:20" ht="43.5" customHeight="1" x14ac:dyDescent="0.35">
      <c r="B22" s="92" t="s">
        <v>132</v>
      </c>
      <c r="C22" s="96">
        <f>IF('Step 0 NDC Selection'!C10="Ex post",IF(C17&gt;'Step 0 NDC Selection'!$C$14,"",SUM($C$21:C21)),SUM($C$21:C21))</f>
        <v>0</v>
      </c>
      <c r="D22" s="96">
        <f>IF('Step 0 NDC Selection'!C10="Ex post",IF(D17&gt;'Step 0 NDC Selection'!$C$14,"",SUM($C$21:D21)),SUM($C$21:D21))</f>
        <v>0</v>
      </c>
      <c r="E22" s="96">
        <f>IF('Step 0 NDC Selection'!C10="Ex post",IF(E17&gt;'Step 0 NDC Selection'!$C$14,"",SUM($C$21:E21)),SUM($C$21:E21))</f>
        <v>0</v>
      </c>
      <c r="F22" s="96">
        <f>IF('Step 0 NDC Selection'!C10="Ex post",IF(F17&gt;'Step 0 NDC Selection'!$C$14,"",SUM($C$21:F21)),SUM($C$21:F21))</f>
        <v>0</v>
      </c>
      <c r="G22" s="96">
        <f>IF('Step 0 NDC Selection'!C10="Ex post",IF(G17&gt;'Step 0 NDC Selection'!$C$14,"",SUM($C$21:G21)),SUM($C$21:G21))</f>
        <v>0</v>
      </c>
      <c r="H22" s="96">
        <f>IF('Step 0 NDC Selection'!C10="Ex post",IF(H17&gt;'Step 0 NDC Selection'!$C$14,"",SUM($C$21:H21)),SUM($C$21:H21))</f>
        <v>0</v>
      </c>
      <c r="I22" s="96">
        <f>IF('Step 0 NDC Selection'!C10="Ex post",IF(I17&gt;'Step 0 NDC Selection'!$C$14,"",SUM($C$21:I21)),SUM($C$21:I21))</f>
        <v>0</v>
      </c>
      <c r="J22" s="96">
        <f>IF('Step 0 NDC Selection'!C10="Ex post",IF(J17&gt;'Step 0 NDC Selection'!$C$14,"",SUM($C$21:J21)),SUM($C$21:J21))</f>
        <v>0</v>
      </c>
      <c r="K22" s="96">
        <f>IF('Step 0 NDC Selection'!C10="Ex post",IF(K17&gt;'Step 0 NDC Selection'!$C$14,"",SUM($C$21:K21)),SUM($C$21:K21))</f>
        <v>0</v>
      </c>
      <c r="L22" s="96">
        <f>IF('Step 0 NDC Selection'!C10="Ex post",IF(L17&gt;'Step 0 NDC Selection'!$C$14,"",SUM($C$21:L21)),SUM($C$21:L21))</f>
        <v>0</v>
      </c>
      <c r="M22" s="96">
        <f>IF('Step 0 NDC Selection'!C10="Ex post",IF(M17&gt;'Step 0 NDC Selection'!$C$14,"",SUM($C$21:M21)),SUM($C$21:M21))</f>
        <v>0</v>
      </c>
      <c r="N22" s="96">
        <f>IF('Step 0 NDC Selection'!C10="Ex post",IF(N17&gt;'Step 0 NDC Selection'!$C$14,"",SUM($C$21:N21)),SUM($C$21:N21))</f>
        <v>0</v>
      </c>
      <c r="O22" s="96">
        <f>IF('Step 0 NDC Selection'!C10="Ex post",IF(O17&gt;'Step 0 NDC Selection'!$C$14,"",SUM($C$21:O21)),SUM($C$21:O21))</f>
        <v>0</v>
      </c>
      <c r="P22" s="96">
        <f>IF('Step 0 NDC Selection'!C10="Ex post",IF(P17&gt;'Step 0 NDC Selection'!$C$14,"",SUM($C$21:P21)),SUM($C$21:P21))</f>
        <v>0</v>
      </c>
      <c r="Q22" s="96">
        <f>IF('Step 0 NDC Selection'!C10="Ex post",IF(Q17&gt;'Step 0 NDC Selection'!$C$14,"",SUM($C$21:Q21)),SUM($C$21:Q21))</f>
        <v>0</v>
      </c>
      <c r="R22" s="94" t="s">
        <v>133</v>
      </c>
      <c r="S22" s="225" t="s">
        <v>134</v>
      </c>
      <c r="T22" s="225"/>
    </row>
    <row r="23" spans="2:20" ht="46.5" x14ac:dyDescent="0.35">
      <c r="B23" s="95" t="s">
        <v>135</v>
      </c>
      <c r="C23" s="174"/>
      <c r="D23" s="174"/>
      <c r="E23" s="175"/>
      <c r="F23" s="175"/>
      <c r="G23" s="175"/>
      <c r="H23" s="175"/>
      <c r="I23" s="175"/>
      <c r="J23" s="175"/>
      <c r="K23" s="175"/>
      <c r="L23" s="175"/>
      <c r="M23" s="175"/>
      <c r="N23" s="175"/>
      <c r="O23" s="175"/>
      <c r="P23" s="175"/>
      <c r="Q23" s="175"/>
      <c r="R23" s="97"/>
      <c r="S23" s="225"/>
      <c r="T23" s="225"/>
    </row>
    <row r="26" spans="2:20" x14ac:dyDescent="0.35">
      <c r="B26" s="84" t="s">
        <v>136</v>
      </c>
    </row>
    <row r="27" spans="2:20" x14ac:dyDescent="0.35">
      <c r="B27" s="80" t="s">
        <v>137</v>
      </c>
    </row>
    <row r="29" spans="2:20" hidden="1" x14ac:dyDescent="0.35"/>
    <row r="30" spans="2:20" hidden="1" x14ac:dyDescent="0.35">
      <c r="B30" s="81"/>
      <c r="C30" s="224" t="s">
        <v>138</v>
      </c>
      <c r="D30" s="224"/>
      <c r="E30" s="224"/>
      <c r="F30" s="224"/>
      <c r="G30" s="224"/>
      <c r="H30" s="224"/>
      <c r="I30" s="224"/>
      <c r="J30" s="224"/>
      <c r="K30" s="81"/>
      <c r="L30" s="81"/>
      <c r="M30" s="81"/>
      <c r="N30" s="81"/>
      <c r="O30" s="81"/>
      <c r="P30" s="81"/>
      <c r="Q30" s="81"/>
    </row>
    <row r="31" spans="2:20" hidden="1" x14ac:dyDescent="0.35">
      <c r="B31" s="81"/>
      <c r="C31" s="81"/>
      <c r="D31" s="81"/>
      <c r="E31" s="81"/>
      <c r="F31" s="81"/>
      <c r="G31" s="81"/>
      <c r="H31" s="81"/>
      <c r="I31" s="81"/>
      <c r="J31" s="81"/>
      <c r="K31" s="81"/>
      <c r="L31" s="81"/>
      <c r="M31" s="81"/>
      <c r="N31" s="81"/>
      <c r="O31" s="81"/>
      <c r="P31" s="81"/>
      <c r="Q31" s="81"/>
    </row>
    <row r="32" spans="2:20" ht="15.5" hidden="1" x14ac:dyDescent="0.35">
      <c r="B32" s="92"/>
      <c r="C32" s="93">
        <v>2021</v>
      </c>
      <c r="D32" s="93">
        <v>2022</v>
      </c>
      <c r="E32" s="93">
        <v>2023</v>
      </c>
      <c r="F32" s="93">
        <v>2024</v>
      </c>
      <c r="G32" s="93">
        <v>2025</v>
      </c>
      <c r="H32" s="93">
        <v>2026</v>
      </c>
      <c r="I32" s="93">
        <v>2027</v>
      </c>
      <c r="J32" s="93">
        <v>2028</v>
      </c>
      <c r="K32" s="93">
        <v>2029</v>
      </c>
      <c r="L32" s="93">
        <v>2030</v>
      </c>
      <c r="M32" s="93">
        <v>2031</v>
      </c>
      <c r="N32" s="93">
        <v>2032</v>
      </c>
      <c r="O32" s="93">
        <v>2033</v>
      </c>
      <c r="P32" s="93">
        <v>2034</v>
      </c>
      <c r="Q32" s="93">
        <v>2035</v>
      </c>
    </row>
    <row r="33" spans="2:17" ht="15.5" hidden="1" x14ac:dyDescent="0.35">
      <c r="B33" s="92" t="s">
        <v>139</v>
      </c>
      <c r="C33" s="96">
        <f>IF('Step 0 NDC Selection'!$C$10="Ex post", IF(AND('Step 0 NDC Selection'!$C$13&lt;=C17,'Step 0 NDC Selection'!$C$15&gt;=C17),IF(C18="",0,C18/1000),""),IF(C18="",0,C18/1000))</f>
        <v>0</v>
      </c>
      <c r="D33" s="96">
        <f>IF('Step 0 NDC Selection'!$C$10="Ex post", IF(AND('Step 0 NDC Selection'!$C$13&lt;=D17,'Step 0 NDC Selection'!$C$15&gt;=D17),IF(D18="",0,D18/1000),""),IF(D18="",0,D18/1000))</f>
        <v>0</v>
      </c>
      <c r="E33" s="96">
        <f>IF('Step 0 NDC Selection'!$C$10="Ex post", IF(AND('Step 0 NDC Selection'!$C$13&lt;=E17,'Step 0 NDC Selection'!$C$15&gt;=E17),IF(E18="",0,E18/1000),""),IF(E18="",0,E18/1000))</f>
        <v>0</v>
      </c>
      <c r="F33" s="96">
        <f>IF('Step 0 NDC Selection'!$C$10="Ex post", IF(AND('Step 0 NDC Selection'!$C$13&lt;=F17,'Step 0 NDC Selection'!$C$15&gt;=F17),IF(F18="",0,F18/1000),""),IF(F18="",0,F18/1000))</f>
        <v>0</v>
      </c>
      <c r="G33" s="96">
        <f>IF('Step 0 NDC Selection'!$C$10="Ex post", IF(AND('Step 0 NDC Selection'!$C$13&lt;=G17,'Step 0 NDC Selection'!$C$15&gt;=G17),IF(G18="",0,G18/1000),""),IF(G18="",0,G18/1000))</f>
        <v>0</v>
      </c>
      <c r="H33" s="96">
        <f>IF('Step 0 NDC Selection'!$C$10="Ex post", IF(AND('Step 0 NDC Selection'!$C$13&lt;=H17,'Step 0 NDC Selection'!$C$15&gt;=H17),IF(H18="",0,H18/1000),""),IF(H18="",0,H18/1000))</f>
        <v>0</v>
      </c>
      <c r="I33" s="96">
        <f>IF('Step 0 NDC Selection'!$C$10="Ex post", IF(AND('Step 0 NDC Selection'!$C$13&lt;=I17,'Step 0 NDC Selection'!$C$15&gt;=I17),IF(I18="",0,I18/1000),""),IF(I18="",0,I18/1000))</f>
        <v>0</v>
      </c>
      <c r="J33" s="96">
        <f>IF('Step 0 NDC Selection'!$C$10="Ex post", IF(AND('Step 0 NDC Selection'!$C$13&lt;=J17,'Step 0 NDC Selection'!$C$15&gt;=J17),IF(J18="",0,J18/1000),""),IF(J18="",0,J18/1000))</f>
        <v>0</v>
      </c>
      <c r="K33" s="96">
        <f>IF('Step 0 NDC Selection'!$C$10="Ex post", IF(AND('Step 0 NDC Selection'!$C$13&lt;=K17,'Step 0 NDC Selection'!$C$15&gt;=K17),IF(K18="",0,K18/1000),""),IF(K18="",0,K18/1000))</f>
        <v>0</v>
      </c>
      <c r="L33" s="96">
        <f>IF('Step 0 NDC Selection'!$C$10="Ex post", IF(AND('Step 0 NDC Selection'!$C$13&lt;=L17,'Step 0 NDC Selection'!$C$15&gt;=L17),IF(L18="",0,L18/1000),""),IF(L18="",0,L18/1000))</f>
        <v>0</v>
      </c>
      <c r="M33" s="96">
        <f>IF('Step 0 NDC Selection'!$C$10="Ex post", IF(AND('Step 0 NDC Selection'!$C$13&lt;=M17,'Step 0 NDC Selection'!$C$15&gt;=M17),IF(M18="",0,M18/1000),""),IF(M18="",0,M18/1000))</f>
        <v>0</v>
      </c>
      <c r="N33" s="96">
        <f>IF('Step 0 NDC Selection'!$C$10="Ex post", IF(AND('Step 0 NDC Selection'!$C$13&lt;=N17,'Step 0 NDC Selection'!$C$15&gt;=N17),IF(N18="",0,N18/1000),""),IF(N18="",0,N18/1000))</f>
        <v>0</v>
      </c>
      <c r="O33" s="96">
        <f>IF('Step 0 NDC Selection'!$C$10="Ex post", IF(AND('Step 0 NDC Selection'!$C$13&lt;=O17,'Step 0 NDC Selection'!$C$15&gt;=O17),IF(O18="",0,O18/1000),""),IF(O18="",0,O18/1000))</f>
        <v>0</v>
      </c>
      <c r="P33" s="96">
        <f>IF('Step 0 NDC Selection'!$C$10="Ex post", IF(AND('Step 0 NDC Selection'!$C$13&lt;=P17,'Step 0 NDC Selection'!$C$15&gt;=P17),IF(P18="",0,P18/1000),""),IF(P18="",0,P18/1000))</f>
        <v>0</v>
      </c>
      <c r="Q33" s="96">
        <f>IF('Step 0 NDC Selection'!$C$10="Ex post", IF(AND('Step 0 NDC Selection'!$C$13&lt;=Q17,'Step 0 NDC Selection'!$C$15&gt;=Q17),IF(Q18="",0,Q18/1000),""),IF(Q18="",0,Q18/1000))</f>
        <v>0</v>
      </c>
    </row>
    <row r="34" spans="2:17" ht="15.5" hidden="1" x14ac:dyDescent="0.35">
      <c r="B34" s="95" t="s">
        <v>123</v>
      </c>
      <c r="C34" s="96">
        <f>IF('Step 0 NDC Selection'!$C$10="Ex post", IF(AND('Step 0 NDC Selection'!$C$13&lt;=C17,'Step 0 NDC Selection'!$C$15&gt;=C17),IF(C19="",0,C19/1000),""),IF(C19="",0,C19/1000))</f>
        <v>0</v>
      </c>
      <c r="D34" s="96">
        <f>IF('Step 0 NDC Selection'!$C$10="Ex post", IF(AND('Step 0 NDC Selection'!$C$13&lt;=D17,'Step 0 NDC Selection'!$C$15&gt;=D17),IF(D19="",0,D19/1000),""),IF(D19="",0,D19/1000))</f>
        <v>0</v>
      </c>
      <c r="E34" s="96">
        <f>IF('Step 0 NDC Selection'!$C$10="Ex post", IF(AND('Step 0 NDC Selection'!$C$13&lt;=E17,'Step 0 NDC Selection'!$C$15&gt;=E17),IF(E19="",0,E19/1000),""),IF(E19="",0,E19/1000))</f>
        <v>0</v>
      </c>
      <c r="F34" s="96">
        <f>IF('Step 0 NDC Selection'!$C$10="Ex post", IF(AND('Step 0 NDC Selection'!$C$13&lt;=F17,'Step 0 NDC Selection'!$C$15&gt;=F17),IF(F19="",0,F19/1000),""),IF(F19="",0,F19/1000))</f>
        <v>0</v>
      </c>
      <c r="G34" s="96">
        <f>IF('Step 0 NDC Selection'!$C$10="Ex post", IF(AND('Step 0 NDC Selection'!$C$13&lt;=G17,'Step 0 NDC Selection'!$C$15&gt;=G17),IF(G19="",0,G19/1000),""),IF(G19="",0,G19/1000))</f>
        <v>0</v>
      </c>
      <c r="H34" s="96">
        <f>IF('Step 0 NDC Selection'!$C$10="Ex post", IF(AND('Step 0 NDC Selection'!$C$13&lt;=H17,'Step 0 NDC Selection'!$C$15&gt;=H17),IF(H19="",0,H19/1000),""),IF(H19="",0,H19/1000))</f>
        <v>0</v>
      </c>
      <c r="I34" s="96">
        <f>IF('Step 0 NDC Selection'!$C$10="Ex post", IF(AND('Step 0 NDC Selection'!$C$13&lt;=I17,'Step 0 NDC Selection'!$C$15&gt;=I17),IF(I19="",0,I19/1000),""),IF(I19="",0,I19/1000))</f>
        <v>0</v>
      </c>
      <c r="J34" s="96">
        <f>IF('Step 0 NDC Selection'!$C$10="Ex post", IF(AND('Step 0 NDC Selection'!$C$13&lt;=J17,'Step 0 NDC Selection'!$C$15&gt;=J17),IF(J19="",0,J19/1000),""),IF(J19="",0,J19/1000))</f>
        <v>0</v>
      </c>
      <c r="K34" s="96">
        <f>IF('Step 0 NDC Selection'!$C$10="Ex post", IF(AND('Step 0 NDC Selection'!$C$13&lt;=K17,'Step 0 NDC Selection'!$C$15&gt;=K17),IF(K19="",0,K19/1000),""),IF(K19="",0,K19/1000))</f>
        <v>0</v>
      </c>
      <c r="L34" s="96">
        <f>IF('Step 0 NDC Selection'!$C$10="Ex post", IF(AND('Step 0 NDC Selection'!$C$13&lt;=L17,'Step 0 NDC Selection'!$C$15&gt;=L17),IF(L19="",0,L19/1000),""),IF(L19="",0,L19/1000))</f>
        <v>0</v>
      </c>
      <c r="M34" s="96">
        <f>IF('Step 0 NDC Selection'!$C$10="Ex post", IF(AND('Step 0 NDC Selection'!$C$13&lt;=M17,'Step 0 NDC Selection'!$C$15&gt;=M17),IF(M19="",0,M19/1000),""),IF(M19="",0,M19/1000))</f>
        <v>0</v>
      </c>
      <c r="N34" s="96">
        <f>IF('Step 0 NDC Selection'!$C$10="Ex post", IF(AND('Step 0 NDC Selection'!$C$13&lt;=N17,'Step 0 NDC Selection'!$C$15&gt;=N17),IF(N19="",0,N19/1000),""),IF(N19="",0,N19/1000))</f>
        <v>0</v>
      </c>
      <c r="O34" s="96">
        <f>IF('Step 0 NDC Selection'!$C$10="Ex post", IF(AND('Step 0 NDC Selection'!$C$13&lt;=O17,'Step 0 NDC Selection'!$C$15&gt;=O17),IF(O19="",0,O19/1000),""),IF(O19="",0,O19/1000))</f>
        <v>0</v>
      </c>
      <c r="P34" s="96">
        <f>IF('Step 0 NDC Selection'!$C$10="Ex post", IF(AND('Step 0 NDC Selection'!$C$13&lt;=P17,'Step 0 NDC Selection'!$C$15&gt;=P17),IF(P19="",0,P19/1000),""),IF(P19="",0,P19/1000))</f>
        <v>0</v>
      </c>
      <c r="Q34" s="96">
        <f>IF('Step 0 NDC Selection'!$C$10="Ex post", IF(AND('Step 0 NDC Selection'!$C$13&lt;=Q17,'Step 0 NDC Selection'!$C$15&gt;=Q17),IF(Q19="",0,Q19/1000),""),IF(Q19="",0,Q19/1000))</f>
        <v>0</v>
      </c>
    </row>
    <row r="35" spans="2:17" ht="15.5" hidden="1" x14ac:dyDescent="0.35">
      <c r="B35" s="95" t="s">
        <v>140</v>
      </c>
      <c r="C35" s="96">
        <f>IF('Step 0 NDC Selection'!$C$10="Ex post", IF(AND('Step 0 NDC Selection'!$C$13&lt;=C17,'Step 0 NDC Selection'!$C$15&gt;=C17),IF(C20="",0,C20/1000),""),IF(C20="",0,C20/1000))</f>
        <v>0</v>
      </c>
      <c r="D35" s="96">
        <f>IF('Step 0 NDC Selection'!$C$10="Ex post", IF(AND('Step 0 NDC Selection'!$C$13&lt;=D17,'Step 0 NDC Selection'!$C$15&gt;=D17),IF(D20="",0,D20/1000),""),IF(D20="",0,D20/1000))</f>
        <v>0</v>
      </c>
      <c r="E35" s="96">
        <f>IF('Step 0 NDC Selection'!$C$10="Ex post", IF(AND('Step 0 NDC Selection'!$C$13&lt;=E17,'Step 0 NDC Selection'!$C$15&gt;=E17),IF(E20="",0,E20/1000),""),IF(E20="",0,E20/1000))</f>
        <v>0</v>
      </c>
      <c r="F35" s="96">
        <f>IF('Step 0 NDC Selection'!$C$10="Ex post", IF(AND('Step 0 NDC Selection'!$C$13&lt;=F17,'Step 0 NDC Selection'!$C$15&gt;=F17),IF(F20="",0,F20/1000),""),IF(F20="",0,F20/1000))</f>
        <v>0</v>
      </c>
      <c r="G35" s="96">
        <f>IF('Step 0 NDC Selection'!$C$10="Ex post", IF(AND('Step 0 NDC Selection'!$C$13&lt;=G17,'Step 0 NDC Selection'!$C$15&gt;=G17),IF(G20="",0,G20/1000),""),IF(G20="",0,G20/1000))</f>
        <v>0</v>
      </c>
      <c r="H35" s="96">
        <f>IF('Step 0 NDC Selection'!$C$10="Ex post", IF(AND('Step 0 NDC Selection'!$C$13&lt;=H17,'Step 0 NDC Selection'!$C$15&gt;=H17),IF(H20="",0,H20/1000),""),IF(H20="",0,H20/1000))</f>
        <v>0</v>
      </c>
      <c r="I35" s="96">
        <f>IF('Step 0 NDC Selection'!$C$10="Ex post", IF(AND('Step 0 NDC Selection'!$C$13&lt;=I17,'Step 0 NDC Selection'!$C$15&gt;=I17),IF(I20="",0,I20/1000),""),IF(I20="",0,I20/1000))</f>
        <v>0</v>
      </c>
      <c r="J35" s="96">
        <f>IF('Step 0 NDC Selection'!$C$10="Ex post", IF(AND('Step 0 NDC Selection'!$C$13&lt;=J17,'Step 0 NDC Selection'!$C$15&gt;=J17),IF(J20="",0,J20/1000),""),IF(J20="",0,J20/1000))</f>
        <v>0</v>
      </c>
      <c r="K35" s="96">
        <f>IF('Step 0 NDC Selection'!$C$10="Ex post", IF(AND('Step 0 NDC Selection'!$C$13&lt;=K17,'Step 0 NDC Selection'!$C$15&gt;=K17),IF(K20="",0,K20/1000),""),IF(K20="",0,K20/1000))</f>
        <v>0</v>
      </c>
      <c r="L35" s="96">
        <f>IF('Step 0 NDC Selection'!$C$10="Ex post", IF(AND('Step 0 NDC Selection'!$C$13&lt;=L17,'Step 0 NDC Selection'!$C$15&gt;=L17),IF(L20="",0,L20/1000),""),IF(L20="",0,L20/1000))</f>
        <v>0</v>
      </c>
      <c r="M35" s="96">
        <f>IF('Step 0 NDC Selection'!$C$10="Ex post", IF(AND('Step 0 NDC Selection'!$C$13&lt;=M17,'Step 0 NDC Selection'!$C$15&gt;=M17),IF(M20="",0,M20/1000),""),IF(M20="",0,M20/1000))</f>
        <v>0</v>
      </c>
      <c r="N35" s="96">
        <f>IF('Step 0 NDC Selection'!$C$10="Ex post", IF(AND('Step 0 NDC Selection'!$C$13&lt;=N17,'Step 0 NDC Selection'!$C$15&gt;=N17),IF(N20="",0,N20/1000),""),IF(N20="",0,N20/1000))</f>
        <v>0</v>
      </c>
      <c r="O35" s="96">
        <f>IF('Step 0 NDC Selection'!$C$10="Ex post", IF(AND('Step 0 NDC Selection'!$C$13&lt;=O17,'Step 0 NDC Selection'!$C$15&gt;=O17),IF(O20="",0,O20/1000),""),IF(O20="",0,O20/1000))</f>
        <v>0</v>
      </c>
      <c r="P35" s="96">
        <f>IF('Step 0 NDC Selection'!$C$10="Ex post", IF(AND('Step 0 NDC Selection'!$C$13&lt;=P17,'Step 0 NDC Selection'!$C$15&gt;=P17),IF(P20="",0,P20/1000),""),IF(P20="",0,P20/1000))</f>
        <v>0</v>
      </c>
      <c r="Q35" s="96">
        <f>IF('Step 0 NDC Selection'!$C$10="Ex post", IF(AND('Step 0 NDC Selection'!$C$13&lt;=Q17,'Step 0 NDC Selection'!$C$15&gt;=Q17),IF(Q20="",0,Q20/1000),""),IF(Q20="",0,Q20/1000))</f>
        <v>0</v>
      </c>
    </row>
    <row r="36" spans="2:17" ht="15.5" hidden="1" x14ac:dyDescent="0.35">
      <c r="B36" s="95" t="s">
        <v>129</v>
      </c>
      <c r="C36" s="96">
        <f>IF('Step 0 NDC Selection'!$C$10="Ex post", IF(AND('Step 0 NDC Selection'!$C$13&lt;=C17,'Step 0 NDC Selection'!$C$15&gt;=C17),IF(C21="",0,C21/1000),""),IF(C21="",0,C21/1000))</f>
        <v>0</v>
      </c>
      <c r="D36" s="96">
        <f>IF('Step 0 NDC Selection'!$C$10="Ex post", IF(AND('Step 0 NDC Selection'!$C$13&lt;=D17,'Step 0 NDC Selection'!$C$15&gt;=D17),IF(D21="",0,D21/1000),""),IF(D21="",0,D21/1000))</f>
        <v>0</v>
      </c>
      <c r="E36" s="96">
        <f>IF('Step 0 NDC Selection'!$C$10="Ex post", IF(AND('Step 0 NDC Selection'!$C$13&lt;=E17,'Step 0 NDC Selection'!$C$15&gt;=E17),IF(E21="",0,E21/1000),""),IF(E21="",0,E21/1000))</f>
        <v>0</v>
      </c>
      <c r="F36" s="96">
        <f>IF('Step 0 NDC Selection'!$C$10="Ex post", IF(AND('Step 0 NDC Selection'!$C$13&lt;=F17,'Step 0 NDC Selection'!$C$15&gt;=F17),IF(F21="",0,F21/1000),""),IF(F21="",0,F21/1000))</f>
        <v>0</v>
      </c>
      <c r="G36" s="96">
        <f>IF('Step 0 NDC Selection'!$C$10="Ex post", IF(AND('Step 0 NDC Selection'!$C$13&lt;=G17,'Step 0 NDC Selection'!$C$15&gt;=G17),IF(G21="",0,G21/1000),""),IF(G21="",0,G21/1000))</f>
        <v>0</v>
      </c>
      <c r="H36" s="96">
        <f>IF('Step 0 NDC Selection'!$C$10="Ex post", IF(AND('Step 0 NDC Selection'!$C$13&lt;=H17,'Step 0 NDC Selection'!$C$15&gt;=H17),IF(H21="",0,H21/1000),""),IF(H21="",0,H21/1000))</f>
        <v>0</v>
      </c>
      <c r="I36" s="96">
        <f>IF('Step 0 NDC Selection'!$C$10="Ex post", IF(AND('Step 0 NDC Selection'!$C$13&lt;=I17,'Step 0 NDC Selection'!$C$15&gt;=I17),IF(I21="",0,I21/1000),""),IF(I21="",0,I21/1000))</f>
        <v>0</v>
      </c>
      <c r="J36" s="96">
        <f>IF('Step 0 NDC Selection'!$C$10="Ex post", IF(AND('Step 0 NDC Selection'!$C$13&lt;=J17,'Step 0 NDC Selection'!$C$15&gt;=J17),IF(J21="",0,J21/1000),""),IF(J21="",0,J21/1000))</f>
        <v>0</v>
      </c>
      <c r="K36" s="96">
        <f>IF('Step 0 NDC Selection'!$C$10="Ex post", IF(AND('Step 0 NDC Selection'!$C$13&lt;=K17,'Step 0 NDC Selection'!$C$15&gt;=K17),IF(K21="",0,K21/1000),""),IF(K21="",0,K21/1000))</f>
        <v>0</v>
      </c>
      <c r="L36" s="96">
        <f>IF('Step 0 NDC Selection'!$C$10="Ex post", IF(AND('Step 0 NDC Selection'!$C$13&lt;=L17,'Step 0 NDC Selection'!$C$15&gt;=L17),IF(L21="",0,L21/1000),""),IF(L21="",0,L21/1000))</f>
        <v>0</v>
      </c>
      <c r="M36" s="96">
        <f>IF('Step 0 NDC Selection'!$C$10="Ex post", IF(AND('Step 0 NDC Selection'!$C$13&lt;=M17,'Step 0 NDC Selection'!$C$15&gt;=M17),IF(M21="",0,M21/1000),""),IF(M21="",0,M21/1000))</f>
        <v>0</v>
      </c>
      <c r="N36" s="96">
        <f>IF('Step 0 NDC Selection'!$C$10="Ex post", IF(AND('Step 0 NDC Selection'!$C$13&lt;=N17,'Step 0 NDC Selection'!$C$15&gt;=N17),IF(N21="",0,N21/1000),""),IF(N21="",0,N21/1000))</f>
        <v>0</v>
      </c>
      <c r="O36" s="96">
        <f>IF('Step 0 NDC Selection'!$C$10="Ex post", IF(AND('Step 0 NDC Selection'!$C$13&lt;=O17,'Step 0 NDC Selection'!$C$15&gt;=O17),IF(O21="",0,O21/1000),""),IF(O21="",0,O21/1000))</f>
        <v>0</v>
      </c>
      <c r="P36" s="96">
        <f>IF('Step 0 NDC Selection'!$C$10="Ex post", IF(AND('Step 0 NDC Selection'!$C$13&lt;=P17,'Step 0 NDC Selection'!$C$15&gt;=P17),IF(P21="",0,P21/1000),""),IF(P21="",0,P21/1000))</f>
        <v>0</v>
      </c>
      <c r="Q36" s="96">
        <f>IF('Step 0 NDC Selection'!$C$10="Ex post", IF(AND('Step 0 NDC Selection'!$C$13&lt;=Q17,'Step 0 NDC Selection'!$C$15&gt;=Q17),IF(Q21="",0,Q21/1000),""),IF(Q21="",0,Q21/1000))</f>
        <v>0</v>
      </c>
    </row>
    <row r="37" spans="2:17" ht="15.5" hidden="1" x14ac:dyDescent="0.35">
      <c r="B37" s="92" t="s">
        <v>132</v>
      </c>
      <c r="C37" s="96">
        <f>IF('Step 0 NDC Selection'!$C$10="Ex post", IF(AND('Step 0 NDC Selection'!$C$13&lt;=C17,'Step 0 NDC Selection'!$C$15&gt;=C17),IF(C22="",0,C22/1000),""),IF(C22="",0,C22/1000))</f>
        <v>0</v>
      </c>
      <c r="D37" s="96">
        <f>IF('Step 0 NDC Selection'!$C$10="Ex post", IF(AND('Step 0 NDC Selection'!$C$13&lt;=D17,'Step 0 NDC Selection'!$C$15&gt;=D17),IF(D22="",0,D22/1000),""),IF(D22="",0,D22/1000))</f>
        <v>0</v>
      </c>
      <c r="E37" s="96">
        <f>IF('Step 0 NDC Selection'!$C$10="Ex post", IF(AND('Step 0 NDC Selection'!$C$13&lt;=E17,'Step 0 NDC Selection'!$C$15&gt;=E17),IF(E22="",0,E22/1000),""),IF(E22="",0,E22/1000))</f>
        <v>0</v>
      </c>
      <c r="F37" s="96">
        <f>IF('Step 0 NDC Selection'!$C$10="Ex post", IF(AND('Step 0 NDC Selection'!$C$13&lt;=F17,'Step 0 NDC Selection'!$C$15&gt;=F17),IF(F22="",0,F22/1000),""),IF(F22="",0,F22/1000))</f>
        <v>0</v>
      </c>
      <c r="G37" s="96">
        <f>IF('Step 0 NDC Selection'!$C$10="Ex post", IF(AND('Step 0 NDC Selection'!$C$13&lt;=G17,'Step 0 NDC Selection'!$C$15&gt;=G17),IF(G22="",0,G22/1000),""),IF(G22="",0,G22/1000))</f>
        <v>0</v>
      </c>
      <c r="H37" s="96">
        <f>IF('Step 0 NDC Selection'!$C$10="Ex post", IF(AND('Step 0 NDC Selection'!$C$13&lt;=H17,'Step 0 NDC Selection'!$C$15&gt;=H17),IF(H22="",0,H22/1000),""),IF(H22="",0,H22/1000))</f>
        <v>0</v>
      </c>
      <c r="I37" s="96">
        <f>IF('Step 0 NDC Selection'!$C$10="Ex post", IF(AND('Step 0 NDC Selection'!$C$13&lt;=I17,'Step 0 NDC Selection'!$C$15&gt;=I17),IF(I22="",0,I22/1000),""),IF(I22="",0,I22/1000))</f>
        <v>0</v>
      </c>
      <c r="J37" s="96">
        <f>IF('Step 0 NDC Selection'!$C$10="Ex post", IF(AND('Step 0 NDC Selection'!$C$13&lt;=J17,'Step 0 NDC Selection'!$C$15&gt;=J17),IF(J22="",0,J22/1000),""),IF(J22="",0,J22/1000))</f>
        <v>0</v>
      </c>
      <c r="K37" s="96">
        <f>IF('Step 0 NDC Selection'!$C$10="Ex post", IF(AND('Step 0 NDC Selection'!$C$13&lt;=K17,'Step 0 NDC Selection'!$C$15&gt;=K17),IF(K22="",0,K22/1000),""),IF(K22="",0,K22/1000))</f>
        <v>0</v>
      </c>
      <c r="L37" s="96">
        <f>IF('Step 0 NDC Selection'!$C$10="Ex post", IF(AND('Step 0 NDC Selection'!$C$13&lt;=L17,'Step 0 NDC Selection'!$C$15&gt;=L17),IF(L22="",0,L22/1000),""),IF(L22="",0,L22/1000))</f>
        <v>0</v>
      </c>
      <c r="M37" s="96">
        <f>IF('Step 0 NDC Selection'!$C$10="Ex post", IF(AND('Step 0 NDC Selection'!$C$13&lt;=M17,'Step 0 NDC Selection'!$C$15&gt;=M17),IF(M22="",0,M22/1000),""),IF(M22="",0,M22/1000))</f>
        <v>0</v>
      </c>
      <c r="N37" s="96">
        <f>IF('Step 0 NDC Selection'!$C$10="Ex post", IF(AND('Step 0 NDC Selection'!$C$13&lt;=N17,'Step 0 NDC Selection'!$C$15&gt;=N17),IF(N22="",0,N22/1000),""),IF(N22="",0,N22/1000))</f>
        <v>0</v>
      </c>
      <c r="O37" s="96">
        <f>IF('Step 0 NDC Selection'!$C$10="Ex post", IF(AND('Step 0 NDC Selection'!$C$13&lt;=O17,'Step 0 NDC Selection'!$C$15&gt;=O17),IF(O22="",0,O22/1000),""),IF(O22="",0,O22/1000))</f>
        <v>0</v>
      </c>
      <c r="P37" s="96">
        <f>IF('Step 0 NDC Selection'!$C$10="Ex post", IF(AND('Step 0 NDC Selection'!$C$13&lt;=P17,'Step 0 NDC Selection'!$C$15&gt;=P17),IF(P22="",0,P22/1000),""),IF(P22="",0,P22/1000))</f>
        <v>0</v>
      </c>
      <c r="Q37" s="96">
        <f>IF('Step 0 NDC Selection'!$C$10="Ex post", IF(AND('Step 0 NDC Selection'!$C$13&lt;=Q17,'Step 0 NDC Selection'!$C$15&gt;=Q17),IF(Q22="",0,Q22/1000),""),IF(Q22="",0,Q22/1000))</f>
        <v>0</v>
      </c>
    </row>
    <row r="38" spans="2:17" ht="46.5" hidden="1" x14ac:dyDescent="0.35">
      <c r="B38" s="95" t="s">
        <v>135</v>
      </c>
      <c r="C38" s="96">
        <f>IF('Step 0 NDC Selection'!$C$10="Ex post", IF(AND('Step 0 NDC Selection'!$C$13&lt;=C17,'Step 0 NDC Selection'!$C$15&gt;=C17),IF(C23="",0,C23/1000),""),IF(C23="",0,C23/1000))</f>
        <v>0</v>
      </c>
      <c r="D38" s="96">
        <f>IF('Step 0 NDC Selection'!$C$10="Ex post", IF(AND('Step 0 NDC Selection'!$C$13&lt;=D17,'Step 0 NDC Selection'!$C$15&gt;=D17),IF(D23="",0,D23/1000),""),IF(D23="",0,D23/1000))</f>
        <v>0</v>
      </c>
      <c r="E38" s="96">
        <f>IF('Step 0 NDC Selection'!$C$10="Ex post", IF(AND('Step 0 NDC Selection'!$C$13&lt;=E17,'Step 0 NDC Selection'!$C$15&gt;=E17),IF(E23="",0,E23/1000),""),IF(E23="",0,E23/1000))</f>
        <v>0</v>
      </c>
      <c r="F38" s="96">
        <f>IF('Step 0 NDC Selection'!$C$10="Ex post", IF(AND('Step 0 NDC Selection'!$C$13&lt;=F17,'Step 0 NDC Selection'!$C$15&gt;=F17),IF(F23="",0,F23/1000),""),IF(F23="",0,F23/1000))</f>
        <v>0</v>
      </c>
      <c r="G38" s="96">
        <f>IF('Step 0 NDC Selection'!$C$10="Ex post", IF(AND('Step 0 NDC Selection'!$C$13&lt;=G17,'Step 0 NDC Selection'!$C$15&gt;=G17),IF(G23="",0,G23/1000),""),IF(G23="",0,G23/1000))</f>
        <v>0</v>
      </c>
      <c r="H38" s="96">
        <f>IF('Step 0 NDC Selection'!$C$10="Ex post", IF(AND('Step 0 NDC Selection'!$C$13&lt;=H17,'Step 0 NDC Selection'!$C$15&gt;=H17),IF(H23="",0,H23/1000),""),IF(H23="",0,H23/1000))</f>
        <v>0</v>
      </c>
      <c r="I38" s="96">
        <f>IF('Step 0 NDC Selection'!$C$10="Ex post", IF(AND('Step 0 NDC Selection'!$C$13&lt;=I17,'Step 0 NDC Selection'!$C$15&gt;=I17),IF(I23="",0,I23/1000),""),IF(I23="",0,I23/1000))</f>
        <v>0</v>
      </c>
      <c r="J38" s="96">
        <f>IF('Step 0 NDC Selection'!$C$10="Ex post", IF(AND('Step 0 NDC Selection'!$C$13&lt;=J17,'Step 0 NDC Selection'!$C$15&gt;=J17),IF(J23="",0,J23/1000),""),IF(J23="",0,J23/1000))</f>
        <v>0</v>
      </c>
      <c r="K38" s="96">
        <f>IF('Step 0 NDC Selection'!$C$10="Ex post", IF(AND('Step 0 NDC Selection'!$C$13&lt;=K17,'Step 0 NDC Selection'!$C$15&gt;=K17),IF(K23="",0,K23/1000),""),IF(K23="",0,K23/1000))</f>
        <v>0</v>
      </c>
      <c r="L38" s="96">
        <f>IF('Step 0 NDC Selection'!$C$10="Ex post", IF(AND('Step 0 NDC Selection'!$C$13&lt;=L17,'Step 0 NDC Selection'!$C$15&gt;=L17),IF(L23="",0,L23/1000),""),IF(L23="",0,L23/1000))</f>
        <v>0</v>
      </c>
      <c r="M38" s="96">
        <f>IF('Step 0 NDC Selection'!$C$10="Ex post", IF(AND('Step 0 NDC Selection'!$C$13&lt;=M17,'Step 0 NDC Selection'!$C$15&gt;=M17),IF(M23="",0,M23/1000),""),IF(M23="",0,M23/1000))</f>
        <v>0</v>
      </c>
      <c r="N38" s="96">
        <f>IF('Step 0 NDC Selection'!$C$10="Ex post", IF(AND('Step 0 NDC Selection'!$C$13&lt;=N17,'Step 0 NDC Selection'!$C$15&gt;=N17),IF(N23="",0,N23/1000),""),IF(N23="",0,N23/1000))</f>
        <v>0</v>
      </c>
      <c r="O38" s="96">
        <f>IF('Step 0 NDC Selection'!$C$10="Ex post", IF(AND('Step 0 NDC Selection'!$C$13&lt;=O17,'Step 0 NDC Selection'!$C$15&gt;=O17),IF(O23="",0,O23/1000),""),IF(O23="",0,O23/1000))</f>
        <v>0</v>
      </c>
      <c r="P38" s="96">
        <f>IF('Step 0 NDC Selection'!$C$10="Ex post", IF(AND('Step 0 NDC Selection'!$C$13&lt;=P17,'Step 0 NDC Selection'!$C$15&gt;=P17),IF(P23="",0,P23/1000),""),IF(P23="",0,P23/1000))</f>
        <v>0</v>
      </c>
      <c r="Q38" s="96">
        <f>IF('Step 0 NDC Selection'!$C$10="Ex post", IF(AND('Step 0 NDC Selection'!$C$13&lt;=Q17,'Step 0 NDC Selection'!$C$15&gt;=Q17),IF(Q23="",0,Q23/1000),""),IF(Q23="",0,Q23/1000))</f>
        <v>0</v>
      </c>
    </row>
    <row r="39" spans="2:17" hidden="1" x14ac:dyDescent="0.35">
      <c r="C39" s="82"/>
    </row>
    <row r="40" spans="2:17" hidden="1" x14ac:dyDescent="0.35"/>
    <row r="41" spans="2:17" x14ac:dyDescent="0.35">
      <c r="B41" s="84"/>
    </row>
  </sheetData>
  <sheetProtection algorithmName="SHA-512" hashValue="cKOozFTBSublSX6LzwQ4jKu3pHvr59zB+z+q+DAoH+M6Vj6iJbna3Gt/+1RzbcxsVtmUkr4ESAHu7FuoqLsmzw==" saltValue="eAp/YlSq1D5BI4WgFUPzzg==" spinCount="100000" sheet="1" objects="1" scenarios="1"/>
  <mergeCells count="13">
    <mergeCell ref="B2:Q3"/>
    <mergeCell ref="C30:J30"/>
    <mergeCell ref="S23:T23"/>
    <mergeCell ref="S22:T22"/>
    <mergeCell ref="B5:Q6"/>
    <mergeCell ref="B7:Q7"/>
    <mergeCell ref="S17:T17"/>
    <mergeCell ref="S18:T18"/>
    <mergeCell ref="S19:T19"/>
    <mergeCell ref="S20:T20"/>
    <mergeCell ref="S21:T21"/>
    <mergeCell ref="K8:S11"/>
    <mergeCell ref="E10:I12"/>
  </mergeCells>
  <conditionalFormatting sqref="B18:T19 B23:Q23">
    <cfRule type="expression" dxfId="106" priority="1">
      <formula>($C$11="No")</formula>
    </cfRule>
  </conditionalFormatting>
  <conditionalFormatting sqref="B20:T20">
    <cfRule type="expression" dxfId="105" priority="11">
      <formula>($C$10="No")</formula>
    </cfRule>
  </conditionalFormatting>
  <conditionalFormatting sqref="B21:T22 B33:Q38">
    <cfRule type="expression" dxfId="104" priority="10">
      <formula>AND($C$10="No",$C$11="No")</formula>
    </cfRule>
  </conditionalFormatting>
  <conditionalFormatting sqref="C12">
    <cfRule type="expression" dxfId="103" priority="6">
      <formula>C12="No"</formula>
    </cfRule>
    <cfRule type="expression" dxfId="102" priority="7">
      <formula>C12="Yes"</formula>
    </cfRule>
  </conditionalFormatting>
  <conditionalFormatting sqref="C21:Q22">
    <cfRule type="containsBlanks" dxfId="97" priority="36">
      <formula>LEN(TRIM(C21))=0</formula>
    </cfRule>
  </conditionalFormatting>
  <dataValidations count="2">
    <dataValidation type="list" allowBlank="1" showInputMessage="1" showErrorMessage="1" sqref="C10:C11" xr:uid="{5C0C93D4-BB7A-4D88-A20C-87C01A0EED36}">
      <formula1>"Yes, No"</formula1>
    </dataValidation>
    <dataValidation type="decimal" operator="greaterThanOrEqual" allowBlank="1" showInputMessage="1" showErrorMessage="1" error="Please insert only numbers expressed as positive values, the data will be adjusted to reflect the accounting of ITMOs accordingly" sqref="C23:Q23 C18:Q20" xr:uid="{5D186816-E9A0-4B65-B92E-FCD0BBAF693B}">
      <formula1>0</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4D1A32FA-400F-4CD9-8DB5-AC35AC342BEF}">
            <xm:f>'Step 0 NDC Selection'!$C$10="Ex ante"</xm:f>
            <x14:dxf>
              <fill>
                <patternFill>
                  <bgColor theme="9" tint="0.79998168889431442"/>
                </patternFill>
              </fill>
              <border>
                <left style="thin">
                  <color auto="1"/>
                </left>
                <right style="thin">
                  <color auto="1"/>
                </right>
                <top style="thin">
                  <color auto="1"/>
                </top>
                <bottom style="thin">
                  <color auto="1"/>
                </bottom>
                <vertical/>
                <horizontal/>
              </border>
            </x14:dxf>
          </x14:cfRule>
          <xm:sqref>B2:Q3</xm:sqref>
        </x14:conditionalFormatting>
        <x14:conditionalFormatting xmlns:xm="http://schemas.microsoft.com/office/excel/2006/main">
          <x14:cfRule type="expression" priority="15" id="{34808AED-428B-41F5-BD91-264CABAC1769}">
            <xm:f>AND('Step 0 NDC Selection'!$C$10="Ex post",OR(2021&gt;'Step 0 NDC Selection'!$C$14,2021&lt;'Step 0 NDC Selection'!$C$13))</xm:f>
            <x14:dxf>
              <font>
                <color theme="0" tint="-0.24994659260841701"/>
              </font>
              <fill>
                <patternFill patternType="gray125">
                  <bgColor theme="0" tint="-0.14996795556505021"/>
                </patternFill>
              </fill>
            </x14:dxf>
          </x14:cfRule>
          <xm:sqref>C17:C23 C32:C38</xm:sqref>
        </x14:conditionalFormatting>
        <x14:conditionalFormatting xmlns:xm="http://schemas.microsoft.com/office/excel/2006/main">
          <x14:cfRule type="expression" priority="31" id="{75ECDDCE-FC75-47DD-BFC8-A6E437A50794}">
            <xm:f>$C$32&gt;'Step 0 NDC Selection'!$C$14</xm:f>
            <x14:dxf>
              <fill>
                <patternFill>
                  <bgColor theme="0" tint="-0.14996795556505021"/>
                </patternFill>
              </fill>
            </x14:dxf>
          </x14:cfRule>
          <xm:sqref>C33:C38 C18:C20 C23</xm:sqref>
        </x14:conditionalFormatting>
        <x14:conditionalFormatting xmlns:xm="http://schemas.microsoft.com/office/excel/2006/main">
          <x14:cfRule type="expression" priority="2" id="{8C230329-9370-45DF-A8F1-E7DA9D822A5B}">
            <xm:f>'Step 0 NDC Selection'!$C$10="Ex ante"</xm:f>
            <x14:dxf>
              <fill>
                <patternFill>
                  <bgColor rgb="FFFFFF00"/>
                </patternFill>
              </fill>
            </x14:dxf>
          </x14:cfRule>
          <xm:sqref>C18:Q20 C23:Q23</xm:sqref>
        </x14:conditionalFormatting>
        <x14:conditionalFormatting xmlns:xm="http://schemas.microsoft.com/office/excel/2006/main">
          <x14:cfRule type="expression" priority="19" id="{EC91DFE6-5E01-43A4-930F-E643A6FEDFA3}">
            <xm:f>'Step 0 NDC Selection'!$C$10="Ex ante"</xm:f>
            <x14:dxf>
              <fill>
                <patternFill>
                  <bgColor theme="7" tint="0.79998168889431442"/>
                </patternFill>
              </fill>
            </x14:dxf>
          </x14:cfRule>
          <xm:sqref>C21:Q22 C33:Q38</xm:sqref>
        </x14:conditionalFormatting>
        <x14:conditionalFormatting xmlns:xm="http://schemas.microsoft.com/office/excel/2006/main">
          <x14:cfRule type="expression" priority="12" id="{962CA5A0-01C4-48E3-9E4F-EB72075E65B7}">
            <xm:f>AND('Step 0 NDC Selection'!$C$10="Ex post",OR(2022&gt;'Step 0 NDC Selection'!$C$14,2022&lt;'Step 0 NDC Selection'!$C$13))</xm:f>
            <x14:dxf>
              <font>
                <color theme="0" tint="-0.24994659260841701"/>
              </font>
              <fill>
                <patternFill patternType="gray125">
                  <bgColor theme="0" tint="-0.14996795556505021"/>
                </patternFill>
              </fill>
            </x14:dxf>
          </x14:cfRule>
          <xm:sqref>D17:D23 D32:D38</xm:sqref>
        </x14:conditionalFormatting>
        <x14:conditionalFormatting xmlns:xm="http://schemas.microsoft.com/office/excel/2006/main">
          <x14:cfRule type="expression" priority="28" id="{900CCD4A-EF12-41D5-B4FE-99F475A2D586}">
            <xm:f>$D$32&gt;'Step 0 NDC Selection'!$C$14</xm:f>
            <x14:dxf>
              <fill>
                <patternFill>
                  <bgColor theme="0" tint="-0.14996795556505021"/>
                </patternFill>
              </fill>
            </x14:dxf>
          </x14:cfRule>
          <xm:sqref>D33:D38 D18:D20 D23</xm:sqref>
        </x14:conditionalFormatting>
        <x14:conditionalFormatting xmlns:xm="http://schemas.microsoft.com/office/excel/2006/main">
          <x14:cfRule type="expression" priority="27" id="{C2249B58-96C0-4CBD-95D8-AA927A94D92A}">
            <xm:f>AND('Step 0 NDC Selection'!$C$10="Ex post",OR(2023&gt;'Step 0 NDC Selection'!$C$14,2023&lt;'Step 0 NDC Selection'!$C$13))</xm:f>
            <x14:dxf>
              <font>
                <color theme="0" tint="-0.24994659260841701"/>
              </font>
              <fill>
                <patternFill patternType="gray125">
                  <bgColor theme="0" tint="-0.14996795556505021"/>
                </patternFill>
              </fill>
            </x14:dxf>
          </x14:cfRule>
          <xm:sqref>E17:E23 E32:E38</xm:sqref>
        </x14:conditionalFormatting>
        <x14:conditionalFormatting xmlns:xm="http://schemas.microsoft.com/office/excel/2006/main">
          <x14:cfRule type="expression" priority="49" id="{62CB91A6-6D62-4E9F-B854-3DA0BFEBB85D}">
            <xm:f>$E$32&gt;'Step 0 NDC Selection'!$C$14</xm:f>
            <x14:dxf>
              <fill>
                <patternFill>
                  <bgColor theme="0" tint="-0.14996795556505021"/>
                </patternFill>
              </fill>
            </x14:dxf>
          </x14:cfRule>
          <xm:sqref>E33:E38 E18:E20 E23 R23</xm:sqref>
        </x14:conditionalFormatting>
        <x14:conditionalFormatting xmlns:xm="http://schemas.microsoft.com/office/excel/2006/main">
          <x14:cfRule type="expression" priority="26" id="{0DD9443B-7498-4D80-960D-576C3337A610}">
            <xm:f>AND('Step 0 NDC Selection'!$C$10="Ex post",OR(2024&gt;'Step 0 NDC Selection'!$C$14,2024&lt;'Step 0 NDC Selection'!$C$13))</xm:f>
            <x14:dxf>
              <font>
                <color theme="0" tint="-0.24994659260841701"/>
              </font>
              <fill>
                <patternFill patternType="gray125">
                  <bgColor theme="0" tint="-0.14996795556505021"/>
                </patternFill>
              </fill>
            </x14:dxf>
          </x14:cfRule>
          <xm:sqref>F17:F23 F32:F38</xm:sqref>
        </x14:conditionalFormatting>
        <x14:conditionalFormatting xmlns:xm="http://schemas.microsoft.com/office/excel/2006/main">
          <x14:cfRule type="expression" priority="48" id="{0D2977CA-2B5E-4D4D-9C16-531AAC03D1EE}">
            <xm:f>$F$32&gt;'Step 0 NDC Selection'!$C$14</xm:f>
            <x14:dxf>
              <fill>
                <patternFill>
                  <bgColor theme="0" tint="-0.14996795556505021"/>
                </patternFill>
              </fill>
            </x14:dxf>
          </x14:cfRule>
          <xm:sqref>F33:F38 F18:F20 F23</xm:sqref>
        </x14:conditionalFormatting>
        <x14:conditionalFormatting xmlns:xm="http://schemas.microsoft.com/office/excel/2006/main">
          <x14:cfRule type="expression" priority="25" id="{B8590F11-47FA-4BAF-8D3D-7CCEDA89A4C8}">
            <xm:f>AND('Step 0 NDC Selection'!$C$10="Ex post",OR(2025&gt;'Step 0 NDC Selection'!$C$14,2025&lt;'Step 0 NDC Selection'!$C$13))</xm:f>
            <x14:dxf>
              <font>
                <color theme="0" tint="-0.24994659260841701"/>
              </font>
              <fill>
                <patternFill patternType="gray125">
                  <bgColor theme="0" tint="-0.14996795556505021"/>
                </patternFill>
              </fill>
            </x14:dxf>
          </x14:cfRule>
          <xm:sqref>G17:G23 G32:G38</xm:sqref>
        </x14:conditionalFormatting>
        <x14:conditionalFormatting xmlns:xm="http://schemas.microsoft.com/office/excel/2006/main">
          <x14:cfRule type="expression" priority="47" id="{DD03F178-EE49-4901-AA88-FCA7B45AD76E}">
            <xm:f>$G$32&gt;'Step 0 NDC Selection'!$C$14</xm:f>
            <x14:dxf>
              <fill>
                <patternFill>
                  <bgColor theme="0" tint="-0.14996795556505021"/>
                </patternFill>
              </fill>
            </x14:dxf>
          </x14:cfRule>
          <xm:sqref>G33:G38 G18:G20 G23</xm:sqref>
        </x14:conditionalFormatting>
        <x14:conditionalFormatting xmlns:xm="http://schemas.microsoft.com/office/excel/2006/main">
          <x14:cfRule type="expression" priority="24" id="{18FB72D0-1F5D-429E-BFAD-A566C8D8E491}">
            <xm:f>AND('Step 0 NDC Selection'!$C$10="Ex post",OR(2026&gt;'Step 0 NDC Selection'!$C$14,2026&lt;'Step 0 NDC Selection'!$C$13))</xm:f>
            <x14:dxf>
              <font>
                <color theme="0" tint="-0.24994659260841701"/>
              </font>
              <fill>
                <patternFill patternType="gray125">
                  <bgColor theme="0" tint="-0.14996795556505021"/>
                </patternFill>
              </fill>
            </x14:dxf>
          </x14:cfRule>
          <xm:sqref>H17:H23 H32:H38</xm:sqref>
        </x14:conditionalFormatting>
        <x14:conditionalFormatting xmlns:xm="http://schemas.microsoft.com/office/excel/2006/main">
          <x14:cfRule type="expression" priority="46" id="{00EE3875-10EA-409D-B415-4A9ACB4121B3}">
            <xm:f>$H$32&gt;'Step 0 NDC Selection'!$C$14</xm:f>
            <x14:dxf>
              <fill>
                <patternFill>
                  <bgColor theme="0" tint="-0.14996795556505021"/>
                </patternFill>
              </fill>
            </x14:dxf>
          </x14:cfRule>
          <xm:sqref>H33:H38 H18:H20 H23</xm:sqref>
        </x14:conditionalFormatting>
        <x14:conditionalFormatting xmlns:xm="http://schemas.microsoft.com/office/excel/2006/main">
          <x14:cfRule type="expression" priority="23" id="{46623AEF-A404-47EF-B417-B4693938D201}">
            <xm:f>AND('Step 0 NDC Selection'!$C$10="Ex post",OR(2027&gt;'Step 0 NDC Selection'!$C$14,2027&lt;'Step 0 NDC Selection'!$C$13))</xm:f>
            <x14:dxf>
              <font>
                <color theme="0" tint="-0.24994659260841701"/>
              </font>
              <fill>
                <patternFill patternType="gray125">
                  <bgColor theme="0" tint="-0.14996795556505021"/>
                </patternFill>
              </fill>
            </x14:dxf>
          </x14:cfRule>
          <xm:sqref>I17:I23 I32:I38</xm:sqref>
        </x14:conditionalFormatting>
        <x14:conditionalFormatting xmlns:xm="http://schemas.microsoft.com/office/excel/2006/main">
          <x14:cfRule type="expression" priority="45" id="{9F01A16F-1AE4-4324-BD14-36F84206C646}">
            <xm:f>$I$32&gt;'Step 0 NDC Selection'!$C$14</xm:f>
            <x14:dxf>
              <fill>
                <patternFill>
                  <bgColor theme="0" tint="-0.14996795556505021"/>
                </patternFill>
              </fill>
            </x14:dxf>
          </x14:cfRule>
          <xm:sqref>I33:I38 I18:I20 I23</xm:sqref>
        </x14:conditionalFormatting>
        <x14:conditionalFormatting xmlns:xm="http://schemas.microsoft.com/office/excel/2006/main">
          <x14:cfRule type="expression" priority="22" id="{62AD8D6F-559F-4D66-8176-25511EF98693}">
            <xm:f>AND('Step 0 NDC Selection'!$C$10="Ex post",OR(2028&gt;'Step 0 NDC Selection'!$C$14,2028&lt;'Step 0 NDC Selection'!$C$13))</xm:f>
            <x14:dxf>
              <font>
                <color theme="0" tint="-0.24994659260841701"/>
              </font>
              <fill>
                <patternFill patternType="gray125">
                  <bgColor theme="0" tint="-0.14996795556505021"/>
                </patternFill>
              </fill>
            </x14:dxf>
          </x14:cfRule>
          <xm:sqref>J17:J23 J32:J38</xm:sqref>
        </x14:conditionalFormatting>
        <x14:conditionalFormatting xmlns:xm="http://schemas.microsoft.com/office/excel/2006/main">
          <x14:cfRule type="expression" priority="44" id="{15A7F6B3-8C7B-44BE-B8EB-0C885854C290}">
            <xm:f>$J$32&gt;'Step 0 NDC Selection'!$C$14</xm:f>
            <x14:dxf>
              <fill>
                <patternFill>
                  <bgColor theme="0" tint="-0.14996795556505021"/>
                </patternFill>
              </fill>
            </x14:dxf>
          </x14:cfRule>
          <xm:sqref>J33:J38 J18:J20 J23</xm:sqref>
        </x14:conditionalFormatting>
        <x14:conditionalFormatting xmlns:xm="http://schemas.microsoft.com/office/excel/2006/main">
          <x14:cfRule type="expression" priority="21" id="{23070FAC-FCB0-4B8D-B8B7-EC8EF240E891}">
            <xm:f>AND('Step 0 NDC Selection'!$C$10="Ex post",OR(2029&gt;'Step 0 NDC Selection'!$C$14,2029&lt;'Step 0 NDC Selection'!$C$13))</xm:f>
            <x14:dxf>
              <font>
                <color theme="0" tint="-0.24994659260841701"/>
              </font>
              <fill>
                <patternFill patternType="gray125">
                  <bgColor theme="0" tint="-0.14996795556505021"/>
                </patternFill>
              </fill>
            </x14:dxf>
          </x14:cfRule>
          <xm:sqref>K17:K23 K32:K38</xm:sqref>
        </x14:conditionalFormatting>
        <x14:conditionalFormatting xmlns:xm="http://schemas.microsoft.com/office/excel/2006/main">
          <x14:cfRule type="expression" priority="43" id="{368CFD0D-5933-4E58-8DA0-F9E80AA2CB7F}">
            <xm:f>$K$32&gt;'Step 0 NDC Selection'!$C$14</xm:f>
            <x14:dxf>
              <fill>
                <patternFill>
                  <bgColor theme="0" tint="-0.14996795556505021"/>
                </patternFill>
              </fill>
            </x14:dxf>
          </x14:cfRule>
          <xm:sqref>K33:K38 K18:K20 K23</xm:sqref>
        </x14:conditionalFormatting>
        <x14:conditionalFormatting xmlns:xm="http://schemas.microsoft.com/office/excel/2006/main">
          <x14:cfRule type="expression" priority="20" id="{CE0488EA-AED8-47C1-98C3-A3B82997DC3F}">
            <xm:f>AND('Step 0 NDC Selection'!$C$10="Ex post",OR(2030&gt;'Step 0 NDC Selection'!$C$14,2030&lt;'Step 0 NDC Selection'!$C$13))</xm:f>
            <x14:dxf>
              <font>
                <color theme="0" tint="-0.24994659260841701"/>
              </font>
              <fill>
                <patternFill patternType="gray125">
                  <bgColor theme="0" tint="-0.14996795556505021"/>
                </patternFill>
              </fill>
            </x14:dxf>
          </x14:cfRule>
          <xm:sqref>L17:L23 L32:L38</xm:sqref>
        </x14:conditionalFormatting>
        <x14:conditionalFormatting xmlns:xm="http://schemas.microsoft.com/office/excel/2006/main">
          <x14:cfRule type="expression" priority="42" id="{290230CC-FFF2-4664-AC2F-DEA73EF3D66F}">
            <xm:f>$L$32&gt;'Step 0 NDC Selection'!$C$14</xm:f>
            <x14:dxf>
              <fill>
                <patternFill>
                  <bgColor theme="0" tint="-0.14996795556505021"/>
                </patternFill>
              </fill>
            </x14:dxf>
          </x14:cfRule>
          <xm:sqref>L33:L38 L18:L20 L23</xm:sqref>
        </x14:conditionalFormatting>
        <x14:conditionalFormatting xmlns:xm="http://schemas.microsoft.com/office/excel/2006/main">
          <x14:cfRule type="expression" priority="29" id="{A86CFD3C-C8DA-446B-9FEF-2C6FB3B07B31}">
            <xm:f>AND('Step 0 NDC Selection'!$C$10="Ex post",OR(2031&gt;'Step 0 NDC Selection'!$C$14,2031&lt;'Step 0 NDC Selection'!$C$13))</xm:f>
            <x14:dxf>
              <font>
                <color theme="0" tint="-0.24994659260841701"/>
              </font>
              <fill>
                <patternFill patternType="gray125">
                  <bgColor theme="0" tint="-0.14996795556505021"/>
                </patternFill>
              </fill>
            </x14:dxf>
          </x14:cfRule>
          <xm:sqref>M17:M23 M32:M38</xm:sqref>
        </x14:conditionalFormatting>
        <x14:conditionalFormatting xmlns:xm="http://schemas.microsoft.com/office/excel/2006/main">
          <x14:cfRule type="expression" priority="40" id="{16DDE602-8193-40BA-85CA-9227FD48D4FB}">
            <xm:f>$M$32&gt;'Step 0 NDC Selection'!$C$14</xm:f>
            <x14:dxf>
              <fill>
                <patternFill>
                  <bgColor theme="0" tint="-0.14996795556505021"/>
                </patternFill>
              </fill>
            </x14:dxf>
          </x14:cfRule>
          <xm:sqref>M33:M38 M18:M20 M23</xm:sqref>
        </x14:conditionalFormatting>
        <x14:conditionalFormatting xmlns:xm="http://schemas.microsoft.com/office/excel/2006/main">
          <x14:cfRule type="expression" priority="18" id="{D67156EE-05E6-44A3-BBF7-F6EACE8C2C9F}">
            <xm:f>AND('Step 0 NDC Selection'!$C$10="Ex post",OR(2032&gt;'Step 0 NDC Selection'!$C$14,2032&lt;'Step 0 NDC Selection'!$C$13))</xm:f>
            <x14:dxf>
              <font>
                <color theme="0" tint="-0.24994659260841701"/>
              </font>
              <fill>
                <patternFill patternType="gray125">
                  <bgColor theme="0" tint="-0.14996795556505021"/>
                </patternFill>
              </fill>
            </x14:dxf>
          </x14:cfRule>
          <xm:sqref>N17:N23 N32:N38</xm:sqref>
        </x14:conditionalFormatting>
        <x14:conditionalFormatting xmlns:xm="http://schemas.microsoft.com/office/excel/2006/main">
          <x14:cfRule type="expression" priority="39" id="{C209B29D-55FC-44F5-98CE-D07F77E978A1}">
            <xm:f>$N$32&gt;'Step 0 NDC Selection'!$C$14</xm:f>
            <x14:dxf>
              <fill>
                <patternFill>
                  <bgColor theme="0" tint="-0.14996795556505021"/>
                </patternFill>
              </fill>
            </x14:dxf>
          </x14:cfRule>
          <xm:sqref>N33:N38 N18:N20 N23</xm:sqref>
        </x14:conditionalFormatting>
        <x14:conditionalFormatting xmlns:xm="http://schemas.microsoft.com/office/excel/2006/main">
          <x14:cfRule type="expression" priority="17" id="{62C70DC3-8923-44BF-87D3-8A0B2481FCD0}">
            <xm:f>AND('Step 0 NDC Selection'!$C$10="Ex post",OR(2033&gt;'Step 0 NDC Selection'!$C$14,2033&lt;'Step 0 NDC Selection'!$C$13))</xm:f>
            <x14:dxf>
              <font>
                <color theme="0" tint="-0.24994659260841701"/>
              </font>
              <fill>
                <patternFill patternType="gray125">
                  <bgColor theme="0" tint="-0.14996795556505021"/>
                </patternFill>
              </fill>
            </x14:dxf>
          </x14:cfRule>
          <xm:sqref>O17:O23 O32:O38</xm:sqref>
        </x14:conditionalFormatting>
        <x14:conditionalFormatting xmlns:xm="http://schemas.microsoft.com/office/excel/2006/main">
          <x14:cfRule type="expression" priority="38" id="{D5EF89A1-4C78-4173-A5FB-B0511505F796}">
            <xm:f>$O$32&gt;'Step 0 NDC Selection'!$C$14</xm:f>
            <x14:dxf>
              <fill>
                <patternFill>
                  <bgColor theme="0" tint="-0.14996795556505021"/>
                </patternFill>
              </fill>
            </x14:dxf>
          </x14:cfRule>
          <xm:sqref>O33:O38 O18:O20 O23</xm:sqref>
        </x14:conditionalFormatting>
        <x14:conditionalFormatting xmlns:xm="http://schemas.microsoft.com/office/excel/2006/main">
          <x14:cfRule type="expression" priority="16" id="{874BB084-AFB8-45F3-94E3-18DA5E708601}">
            <xm:f>AND('Step 0 NDC Selection'!$C$10="Ex post",OR(2034&gt;'Step 0 NDC Selection'!$C$14,2034&lt;'Step 0 NDC Selection'!$C$13))</xm:f>
            <x14:dxf>
              <font>
                <color theme="0" tint="-0.24994659260841701"/>
              </font>
              <fill>
                <patternFill patternType="gray125">
                  <bgColor theme="0" tint="-0.14996795556505021"/>
                </patternFill>
              </fill>
            </x14:dxf>
          </x14:cfRule>
          <xm:sqref>P17:P23 P32:P38</xm:sqref>
        </x14:conditionalFormatting>
        <x14:conditionalFormatting xmlns:xm="http://schemas.microsoft.com/office/excel/2006/main">
          <x14:cfRule type="expression" priority="37" id="{9E6E4041-0C91-42C7-B0C1-63CEAC05988E}">
            <xm:f>$P$32&gt;'Step 0 NDC Selection'!$C$14</xm:f>
            <x14:dxf>
              <fill>
                <patternFill>
                  <bgColor theme="0" tint="-0.14996795556505021"/>
                </patternFill>
              </fill>
            </x14:dxf>
          </x14:cfRule>
          <xm:sqref>P33:P38 P18:P20 P23</xm:sqref>
        </x14:conditionalFormatting>
        <x14:conditionalFormatting xmlns:xm="http://schemas.microsoft.com/office/excel/2006/main">
          <x14:cfRule type="expression" priority="32" id="{E001F28E-87A1-45B4-986F-1523EA3659AD}">
            <xm:f>AND('Step 0 NDC Selection'!$C$10="Ex post",OR(2035&gt;'Step 0 NDC Selection'!$C$14,2035&lt;'Step 0 NDC Selection'!$C$13))</xm:f>
            <x14:dxf>
              <font>
                <color theme="0" tint="-0.24994659260841701"/>
              </font>
              <fill>
                <patternFill patternType="gray125">
                  <bgColor theme="0" tint="-0.14996795556505021"/>
                </patternFill>
              </fill>
            </x14:dxf>
          </x14:cfRule>
          <xm:sqref>Q17:Q23 Q32:Q38</xm:sqref>
        </x14:conditionalFormatting>
        <x14:conditionalFormatting xmlns:xm="http://schemas.microsoft.com/office/excel/2006/main">
          <x14:cfRule type="expression" priority="61" id="{01D9A4C0-AEF0-4876-B161-C7E27775288F}">
            <xm:f>$Q$32&gt;'Step 0 NDC Selection'!$C$14</xm:f>
            <x14:dxf>
              <fill>
                <patternFill>
                  <bgColor theme="0" tint="-0.14996795556505021"/>
                </patternFill>
              </fill>
            </x14:dxf>
          </x14:cfRule>
          <xm:sqref>Q33:Q38 Q18:Q20 Q23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F4E32-776F-4FEA-9397-74ED388ABB5A}">
  <sheetPr codeName="Sheet11"/>
  <dimension ref="B2:W77"/>
  <sheetViews>
    <sheetView zoomScale="80" zoomScaleNormal="161" workbookViewId="0"/>
  </sheetViews>
  <sheetFormatPr defaultColWidth="9.1796875" defaultRowHeight="14.5" x14ac:dyDescent="0.35"/>
  <cols>
    <col min="1" max="1" width="9.1796875" style="80"/>
    <col min="2" max="2" width="41.54296875" style="80" customWidth="1"/>
    <col min="3" max="3" width="16.81640625" style="90" bestFit="1" customWidth="1"/>
    <col min="4" max="4" width="16.453125" style="90" bestFit="1" customWidth="1"/>
    <col min="5" max="5" width="16.81640625" style="90" bestFit="1" customWidth="1"/>
    <col min="6" max="9" width="16.453125" style="90" bestFit="1" customWidth="1"/>
    <col min="10" max="10" width="16.81640625" style="90" bestFit="1" customWidth="1"/>
    <col min="11" max="11" width="16.453125" style="90" bestFit="1" customWidth="1"/>
    <col min="12" max="12" width="15.54296875" style="90" customWidth="1"/>
    <col min="13" max="15" width="15.54296875" style="90" bestFit="1" customWidth="1"/>
    <col min="16" max="16" width="16.453125" style="90" bestFit="1" customWidth="1"/>
    <col min="17" max="17" width="15.26953125" style="90" bestFit="1" customWidth="1"/>
    <col min="18" max="16384" width="9.1796875" style="80"/>
  </cols>
  <sheetData>
    <row r="2" spans="2:23" ht="14.5" customHeight="1" x14ac:dyDescent="0.35">
      <c r="B2" s="231" t="str">
        <f>IF(COUNT('Step 3 Article 6 Information'!$C$18:$Q$20,'Step 3 Article 6 Information'!$C$23:$Q$23)=0,"Not applicable as there is no Article 6 information in Step 3","")</f>
        <v>Not applicable as there is no Article 6 information in Step 3</v>
      </c>
      <c r="C2" s="231"/>
      <c r="D2" s="231"/>
      <c r="E2" s="231"/>
      <c r="F2" s="231"/>
      <c r="G2" s="231"/>
      <c r="H2" s="231"/>
      <c r="I2" s="231"/>
      <c r="J2" s="231"/>
      <c r="K2" s="231"/>
      <c r="L2" s="231"/>
      <c r="R2" s="90"/>
      <c r="S2" s="90"/>
      <c r="T2" s="90"/>
      <c r="U2" s="90"/>
    </row>
    <row r="3" spans="2:23" ht="31.5" customHeight="1" x14ac:dyDescent="0.35">
      <c r="B3" s="231"/>
      <c r="C3" s="231"/>
      <c r="D3" s="231"/>
      <c r="E3" s="231"/>
      <c r="F3" s="231"/>
      <c r="G3" s="231"/>
      <c r="H3" s="231"/>
      <c r="I3" s="231"/>
      <c r="J3" s="231"/>
      <c r="K3" s="231"/>
      <c r="L3" s="231"/>
      <c r="R3" s="90"/>
      <c r="S3" s="90"/>
      <c r="T3" s="90"/>
      <c r="U3" s="90"/>
    </row>
    <row r="4" spans="2:23" ht="15" customHeight="1" x14ac:dyDescent="0.35">
      <c r="B4" s="237" t="s">
        <v>141</v>
      </c>
      <c r="C4" s="237"/>
      <c r="D4" s="237"/>
      <c r="E4" s="237"/>
      <c r="F4" s="138"/>
      <c r="G4" s="138"/>
      <c r="H4" s="138"/>
      <c r="I4" s="138"/>
      <c r="J4" s="138"/>
      <c r="K4" s="138"/>
      <c r="L4" s="138"/>
      <c r="M4" s="138"/>
      <c r="N4" s="138"/>
      <c r="O4" s="138"/>
      <c r="P4" s="138"/>
      <c r="Q4" s="138"/>
    </row>
    <row r="5" spans="2:23" ht="15" customHeight="1" x14ac:dyDescent="0.35">
      <c r="B5" s="237"/>
      <c r="C5" s="237"/>
      <c r="D5" s="237"/>
      <c r="E5" s="237"/>
      <c r="F5" s="138"/>
      <c r="G5" s="138"/>
      <c r="H5" s="138"/>
      <c r="I5" s="138"/>
      <c r="J5" s="218" t="str">
        <f>IF('Step 0 NDC Selection'!C10="Ex ante",_xlfn._LONGTEXT("The document is now in 'Projection mode' as the user selected 'Ex ante' on Step 0, hence this Corresponding Adjustment calculation is the result of the planning exercise, which allows the user to look at possible scenarios. For reporting purposes, please ","delete current data in steps 0-3 and, on Step 0, select 'Ex post'"),"")</f>
        <v/>
      </c>
      <c r="K5" s="218"/>
      <c r="L5" s="218"/>
      <c r="M5" s="218"/>
      <c r="N5" s="218"/>
      <c r="O5" s="218"/>
      <c r="P5" s="218"/>
      <c r="Q5" s="218"/>
    </row>
    <row r="6" spans="2:23" ht="15" customHeight="1" x14ac:dyDescent="0.35">
      <c r="B6" s="237"/>
      <c r="C6" s="237"/>
      <c r="D6" s="237"/>
      <c r="E6" s="237"/>
      <c r="F6" s="138"/>
      <c r="G6" s="138"/>
      <c r="H6" s="138"/>
      <c r="I6" s="138"/>
      <c r="J6" s="218"/>
      <c r="K6" s="218"/>
      <c r="L6" s="218"/>
      <c r="M6" s="218"/>
      <c r="N6" s="218"/>
      <c r="O6" s="218"/>
      <c r="P6" s="218"/>
      <c r="Q6" s="218"/>
    </row>
    <row r="7" spans="2:23" ht="15" customHeight="1" x14ac:dyDescent="0.35">
      <c r="B7" s="238" t="s">
        <v>142</v>
      </c>
      <c r="C7" s="238"/>
      <c r="D7" s="238"/>
      <c r="E7" s="238"/>
      <c r="F7" s="238"/>
      <c r="G7" s="238"/>
      <c r="H7" s="238"/>
      <c r="I7" s="138"/>
      <c r="J7" s="218"/>
      <c r="K7" s="218"/>
      <c r="L7" s="218"/>
      <c r="M7" s="218"/>
      <c r="N7" s="218"/>
      <c r="O7" s="218"/>
      <c r="P7" s="218"/>
      <c r="Q7" s="218"/>
    </row>
    <row r="8" spans="2:23" ht="15" customHeight="1" x14ac:dyDescent="0.35">
      <c r="B8" s="238"/>
      <c r="C8" s="238"/>
      <c r="D8" s="238"/>
      <c r="E8" s="238"/>
      <c r="F8" s="238"/>
      <c r="G8" s="238"/>
      <c r="H8" s="238"/>
      <c r="I8" s="138"/>
      <c r="J8" s="218"/>
      <c r="K8" s="218"/>
      <c r="L8" s="218"/>
      <c r="M8" s="218"/>
      <c r="N8" s="218"/>
      <c r="O8" s="218"/>
      <c r="P8" s="218"/>
      <c r="Q8" s="218"/>
    </row>
    <row r="9" spans="2:23" ht="15.5" x14ac:dyDescent="0.35">
      <c r="B9" s="85" t="s">
        <v>225</v>
      </c>
      <c r="C9" s="140"/>
      <c r="D9" s="139"/>
      <c r="E9" s="139"/>
      <c r="F9" s="139"/>
      <c r="G9" s="139"/>
      <c r="H9" s="139"/>
      <c r="I9" s="139"/>
      <c r="J9" s="139"/>
      <c r="K9" s="139"/>
      <c r="L9" s="139"/>
      <c r="M9" s="139"/>
      <c r="N9" s="139"/>
      <c r="O9" s="139"/>
      <c r="P9" s="139"/>
      <c r="Q9" s="139"/>
    </row>
    <row r="10" spans="2:23" ht="15.5" x14ac:dyDescent="0.35">
      <c r="B10" s="233" t="s">
        <v>103</v>
      </c>
      <c r="C10" s="233"/>
      <c r="D10" s="233"/>
      <c r="E10" s="233"/>
      <c r="F10" s="233"/>
      <c r="G10" s="233"/>
      <c r="H10" s="233"/>
      <c r="I10" s="233"/>
      <c r="J10" s="233"/>
      <c r="K10" s="233"/>
      <c r="L10" s="233"/>
      <c r="M10" s="233"/>
      <c r="N10" s="233"/>
      <c r="O10" s="233"/>
      <c r="P10" s="233"/>
      <c r="Q10" s="233"/>
    </row>
    <row r="11" spans="2:23" ht="17" x14ac:dyDescent="0.35">
      <c r="B11" s="234" t="s">
        <v>143</v>
      </c>
      <c r="C11" s="235"/>
      <c r="D11" s="235"/>
      <c r="E11" s="235"/>
      <c r="F11" s="235"/>
      <c r="G11" s="235"/>
      <c r="H11" s="235"/>
      <c r="I11" s="235"/>
      <c r="J11" s="235"/>
      <c r="K11" s="235"/>
      <c r="L11" s="235"/>
      <c r="M11" s="235"/>
      <c r="N11" s="235"/>
      <c r="O11" s="235"/>
      <c r="P11" s="235"/>
      <c r="Q11" s="236"/>
    </row>
    <row r="12" spans="2:23" s="82" customFormat="1" ht="3" customHeight="1" x14ac:dyDescent="0.35">
      <c r="B12" s="141"/>
      <c r="C12" s="142"/>
      <c r="D12" s="142"/>
      <c r="E12" s="142"/>
      <c r="F12" s="142"/>
      <c r="G12" s="142"/>
      <c r="H12" s="142"/>
      <c r="I12" s="142"/>
      <c r="J12" s="142"/>
      <c r="K12" s="142"/>
      <c r="L12" s="142"/>
      <c r="M12" s="142"/>
      <c r="N12" s="142"/>
      <c r="O12" s="142"/>
      <c r="P12" s="142"/>
      <c r="Q12" s="142"/>
      <c r="R12" s="143"/>
      <c r="S12" s="143"/>
      <c r="T12" s="143"/>
      <c r="U12" s="143"/>
      <c r="V12" s="143"/>
      <c r="W12" s="143"/>
    </row>
    <row r="13" spans="2:23" ht="17" x14ac:dyDescent="0.4">
      <c r="B13" s="144" t="s">
        <v>144</v>
      </c>
      <c r="C13" s="145">
        <v>2021</v>
      </c>
      <c r="D13" s="145">
        <v>2022</v>
      </c>
      <c r="E13" s="145">
        <v>2023</v>
      </c>
      <c r="F13" s="145">
        <v>2024</v>
      </c>
      <c r="G13" s="145">
        <v>2025</v>
      </c>
      <c r="H13" s="145">
        <v>2026</v>
      </c>
      <c r="I13" s="145">
        <v>2027</v>
      </c>
      <c r="J13" s="145">
        <v>2028</v>
      </c>
      <c r="K13" s="145">
        <v>2029</v>
      </c>
      <c r="L13" s="145">
        <v>2030</v>
      </c>
      <c r="M13" s="145">
        <v>2031</v>
      </c>
      <c r="N13" s="145">
        <v>2032</v>
      </c>
      <c r="O13" s="145">
        <v>2033</v>
      </c>
      <c r="P13" s="145">
        <v>2034</v>
      </c>
      <c r="Q13" s="145">
        <v>2035</v>
      </c>
      <c r="R13" s="146"/>
      <c r="S13" s="146"/>
      <c r="T13" s="146"/>
      <c r="U13" s="146"/>
      <c r="V13" s="146"/>
      <c r="W13" s="146"/>
    </row>
    <row r="14" spans="2:23" s="149" customFormat="1" ht="14.15" customHeight="1" x14ac:dyDescent="0.35">
      <c r="B14" s="147" t="s">
        <v>145</v>
      </c>
      <c r="C14" s="167" t="str">
        <f t="shared" ref="C14:Q14" si="0">IF(C18="","",COUNTA(C18))</f>
        <v/>
      </c>
      <c r="D14" s="167" t="str">
        <f t="shared" si="0"/>
        <v/>
      </c>
      <c r="E14" s="167" t="str">
        <f t="shared" si="0"/>
        <v/>
      </c>
      <c r="F14" s="167" t="str">
        <f t="shared" si="0"/>
        <v/>
      </c>
      <c r="G14" s="167" t="str">
        <f t="shared" si="0"/>
        <v/>
      </c>
      <c r="H14" s="167" t="str">
        <f t="shared" si="0"/>
        <v/>
      </c>
      <c r="I14" s="167" t="str">
        <f t="shared" si="0"/>
        <v/>
      </c>
      <c r="J14" s="167" t="str">
        <f t="shared" si="0"/>
        <v/>
      </c>
      <c r="K14" s="167" t="str">
        <f t="shared" si="0"/>
        <v/>
      </c>
      <c r="L14" s="167" t="str">
        <f t="shared" si="0"/>
        <v/>
      </c>
      <c r="M14" s="167" t="str">
        <f t="shared" si="0"/>
        <v/>
      </c>
      <c r="N14" s="167" t="str">
        <f t="shared" si="0"/>
        <v/>
      </c>
      <c r="O14" s="167" t="str">
        <f t="shared" si="0"/>
        <v/>
      </c>
      <c r="P14" s="167" t="str">
        <f t="shared" si="0"/>
        <v/>
      </c>
      <c r="Q14" s="167" t="str">
        <f t="shared" si="0"/>
        <v/>
      </c>
      <c r="R14" s="148"/>
      <c r="S14" s="148"/>
      <c r="T14" s="148"/>
      <c r="U14" s="148"/>
      <c r="V14" s="148"/>
      <c r="W14" s="148"/>
    </row>
    <row r="15" spans="2:23" ht="17" x14ac:dyDescent="0.4">
      <c r="B15" s="150" t="s">
        <v>146</v>
      </c>
      <c r="C15" s="151" t="str">
        <f>IF(AND('Step 0 NDC Selection'!$C$10="Ex post",OR(C13&gt;'Step 0 NDC Selection'!$C$15,C13&gt;'Step 0 NDC Selection'!$C$14,C13&lt;'Step 0 NDC Selection'!$C$13)),"",IF('Step 0 NDC Selection'!$C$17="Base Year",IF('Step 0 NDC Selection'!C19="Yes",IF('Step 2 GHG Data'!C16="","",'Step 3 Article 6 Information'!C36),IF('Step 0 NDC Selection'!C19="No",IF('Step 2 GHG Data'!C17="","",'Step 3 Article 6 Information'!C36),"")),""))</f>
        <v/>
      </c>
      <c r="D15" s="151" t="str">
        <f>IF(AND('Step 0 NDC Selection'!$C$10="Ex post",OR(D13&gt;'Step 0 NDC Selection'!$C$15,D13&gt;'Step 0 NDC Selection'!$C$14,D13&lt;'Step 0 NDC Selection'!$C$13)),"",IF('Step 0 NDC Selection'!$C$17="Base Year",IF('Step 0 NDC Selection'!C19="Yes",IF('Step 2 GHG Data'!D16="","",'Step 3 Article 6 Information'!D36),IF('Step 0 NDC Selection'!C19="No",IF('Step 2 GHG Data'!D17="","",'Step 3 Article 6 Information'!D36),"")),""))</f>
        <v/>
      </c>
      <c r="E15" s="151" t="str">
        <f>IF(AND('Step 0 NDC Selection'!$C$10="Ex post",OR(E13&gt;'Step 0 NDC Selection'!$C$15,E13&gt;'Step 0 NDC Selection'!$C$14,E13&lt;'Step 0 NDC Selection'!$C$13)),"",IF('Step 0 NDC Selection'!$C$17="Base Year", IF('Step 0 NDC Selection'!C19="Yes",IF('Step 2 GHG Data'!E16="","",'Step 3 Article 6 Information'!E36),IF('Step 0 NDC Selection'!C19="No",IF('Step 2 GHG Data'!E17="","",'Step 3 Article 6 Information'!E36),"")),""))</f>
        <v/>
      </c>
      <c r="F15" s="151" t="str">
        <f>IF(AND('Step 0 NDC Selection'!$C$10="Ex post",OR(F13&gt;'Step 0 NDC Selection'!$C$15,F13&gt;'Step 0 NDC Selection'!$C$14,F13&lt;'Step 0 NDC Selection'!$C$13)),"",IF('Step 0 NDC Selection'!$C$17="Base Year", IF('Step 0 NDC Selection'!C19="Yes",IF('Step 2 GHG Data'!F16="","",'Step 3 Article 6 Information'!F36),IF('Step 0 NDC Selection'!C19="No",IF('Step 2 GHG Data'!F17="","",'Step 3 Article 6 Information'!F36),"")),""))</f>
        <v/>
      </c>
      <c r="G15" s="151" t="str">
        <f>IF(AND('Step 0 NDC Selection'!$C$10="Ex post",OR(G13&gt;'Step 0 NDC Selection'!$C$15,G13&gt;'Step 0 NDC Selection'!$C$14,G13&lt;'Step 0 NDC Selection'!$C$13)),"",IF('Step 0 NDC Selection'!$C$17="Base Year",IF('Step 0 NDC Selection'!C19="Yes",IF('Step 2 GHG Data'!G16="","",'Step 3 Article 6 Information'!G36),IF('Step 0 NDC Selection'!C19="No",IF('Step 2 GHG Data'!G17="","",'Step 3 Article 6 Information'!G36),"")),""))</f>
        <v/>
      </c>
      <c r="H15" s="151" t="str">
        <f>IF(AND('Step 0 NDC Selection'!$C$10="Ex post",OR(H13&gt;'Step 0 NDC Selection'!$C$15,H13&gt;'Step 0 NDC Selection'!$C$14,H13&lt;'Step 0 NDC Selection'!$C$13)),"",IF('Step 0 NDC Selection'!$C$17="Base Year", IF('Step 0 NDC Selection'!C19="Yes",IF('Step 2 GHG Data'!H16="","",'Step 3 Article 6 Information'!H36),IF('Step 0 NDC Selection'!C19="No",IF('Step 2 GHG Data'!H17="","",'Step 3 Article 6 Information'!H36),"")),""))</f>
        <v/>
      </c>
      <c r="I15" s="151" t="str">
        <f>IF(AND('Step 0 NDC Selection'!$C$10="Ex post",OR(I13&gt;'Step 0 NDC Selection'!$C$15,I13&gt;'Step 0 NDC Selection'!$C$14,I13&lt;'Step 0 NDC Selection'!$C$13)),"",IF('Step 0 NDC Selection'!$C$17="Base Year", IF('Step 0 NDC Selection'!C19="Yes",IF('Step 2 GHG Data'!I16="","",'Step 3 Article 6 Information'!I36),IF('Step 0 NDC Selection'!C19="No",IF('Step 2 GHG Data'!I17="","",'Step 3 Article 6 Information'!I36),"")),""))</f>
        <v/>
      </c>
      <c r="J15" s="151" t="str">
        <f>IF(AND('Step 0 NDC Selection'!$C$10="Ex post",OR(J13&gt;'Step 0 NDC Selection'!$C$15,J13&gt;'Step 0 NDC Selection'!$C$14,J13&lt;'Step 0 NDC Selection'!$C$13)),"",IF('Step 0 NDC Selection'!$C$17="Base Year",IF('Step 0 NDC Selection'!C19="Yes",IF('Step 2 GHG Data'!J16="","",'Step 3 Article 6 Information'!J36),IF('Step 0 NDC Selection'!C19="No",IF('Step 2 GHG Data'!J17="","",'Step 3 Article 6 Information'!J36),"")),""))</f>
        <v/>
      </c>
      <c r="K15" s="151" t="str">
        <f>IF(AND('Step 0 NDC Selection'!$C$10="Ex post",OR(K13&gt;'Step 0 NDC Selection'!$C$15,K13&gt;'Step 0 NDC Selection'!$C$14,K13&lt;'Step 0 NDC Selection'!$C$13)),"",IF('Step 0 NDC Selection'!$C$17="Base Year",IF('Step 0 NDC Selection'!C19="Yes",IF('Step 2 GHG Data'!K16="","",'Step 3 Article 6 Information'!K36),IF('Step 0 NDC Selection'!C19="No",IF('Step 2 GHG Data'!K17="","",'Step 3 Article 6 Information'!K36),"")),""))</f>
        <v/>
      </c>
      <c r="L15" s="151" t="str">
        <f>IF(AND('Step 0 NDC Selection'!$C$10="Ex post",OR(L13&gt;'Step 0 NDC Selection'!$C$15,L13&gt;'Step 0 NDC Selection'!$C$14,L13&lt;'Step 0 NDC Selection'!$C$13)),"",IF('Step 0 NDC Selection'!$C$17="Base Year",IF('Step 0 NDC Selection'!C19="Yes",IF('Step 2 GHG Data'!L16="","",'Step 3 Article 6 Information'!L36),IF('Step 0 NDC Selection'!C19="No",IF('Step 2 GHG Data'!L17="","",'Step 3 Article 6 Information'!L36),"")),""))</f>
        <v/>
      </c>
      <c r="M15" s="151" t="str">
        <f>IF(AND('Step 0 NDC Selection'!$C$10="Ex post",OR(M13&gt;'Step 0 NDC Selection'!$C$15,M13&gt;'Step 0 NDC Selection'!$C$14,M13&lt;'Step 0 NDC Selection'!$C$13)),"",IF('Step 0 NDC Selection'!$C$17="Base Year",IF('Step 0 NDC Selection'!C19="Yes",IF('Step 2 GHG Data'!M16="","",'Step 3 Article 6 Information'!M36),IF('Step 0 NDC Selection'!C19="No",IF('Step 2 GHG Data'!M17="","",'Step 3 Article 6 Information'!M36),"")),""))</f>
        <v/>
      </c>
      <c r="N15" s="151" t="str">
        <f>IF(AND('Step 0 NDC Selection'!$C$10="Ex post",OR(N13&gt;'Step 0 NDC Selection'!$C$15,N13&gt;'Step 0 NDC Selection'!$C$14,N13&lt;'Step 0 NDC Selection'!$C$13)),"",IF('Step 0 NDC Selection'!$C$17="Base Year",IF('Step 0 NDC Selection'!C19="Yes",IF('Step 2 GHG Data'!N16="","",'Step 3 Article 6 Information'!N36),IF('Step 0 NDC Selection'!C19="No",IF('Step 2 GHG Data'!N17="","",'Step 3 Article 6 Information'!N36),"")),""))</f>
        <v/>
      </c>
      <c r="O15" s="151" t="str">
        <f>IF(AND('Step 0 NDC Selection'!$C$10="Ex post",OR(O13&gt;'Step 0 NDC Selection'!$C$15,O13&gt;'Step 0 NDC Selection'!$C$14,O13&lt;'Step 0 NDC Selection'!$C$13)),"",IF('Step 0 NDC Selection'!$C$17="Base Year",IF('Step 0 NDC Selection'!C19="Yes",IF('Step 2 GHG Data'!O16="","",'Step 3 Article 6 Information'!O36),IF('Step 0 NDC Selection'!C19="No",IF('Step 2 GHG Data'!O17="","",'Step 3 Article 6 Information'!O36),"")),""))</f>
        <v/>
      </c>
      <c r="P15" s="151" t="str">
        <f>IF(AND('Step 0 NDC Selection'!$C$10="Ex post",OR(P13&gt;'Step 0 NDC Selection'!$C$15,P13&gt;'Step 0 NDC Selection'!$C$14,P13&lt;'Step 0 NDC Selection'!$C$13)),"",IF('Step 0 NDC Selection'!$C$17="Base Year",IF('Step 0 NDC Selection'!C19="Yes",IF('Step 2 GHG Data'!P16="","",'Step 3 Article 6 Information'!P36),IF('Step 0 NDC Selection'!C19="No",IF('Step 2 GHG Data'!P17="","",'Step 3 Article 6 Information'!P36),"")),""))</f>
        <v/>
      </c>
      <c r="Q15" s="151" t="str">
        <f>IF(AND('Step 0 NDC Selection'!$C$10="Ex post",OR(Q13&gt;'Step 0 NDC Selection'!$C$15,Q13&gt;'Step 0 NDC Selection'!$C$14,Q13&lt;'Step 0 NDC Selection'!$C$13)),"",IF('Step 0 NDC Selection'!$C$17="Base Year",IF('Step 0 NDC Selection'!C19="Yes",IF('Step 2 GHG Data'!Q16="","",'Step 3 Article 6 Information'!Q36),IF('Step 0 NDC Selection'!C19="No",IF('Step 2 GHG Data'!Q17="","",'Step 3 Article 6 Information'!Q36),"")),""))</f>
        <v/>
      </c>
      <c r="R15" s="146"/>
      <c r="S15" s="146"/>
      <c r="T15" s="146"/>
      <c r="U15" s="146"/>
      <c r="V15" s="146"/>
      <c r="W15" s="146"/>
    </row>
    <row r="16" spans="2:23" ht="22.5" customHeight="1" x14ac:dyDescent="0.4">
      <c r="B16" s="150" t="s">
        <v>147</v>
      </c>
      <c r="C16" s="151" t="str">
        <f>C15</f>
        <v/>
      </c>
      <c r="D16" s="151" t="str">
        <f>IF(D15="","",IF(C16="",D15,C16+D15))</f>
        <v/>
      </c>
      <c r="E16" s="151" t="str">
        <f>IF(E15="","",IF(D16="",E15,D16+E15))</f>
        <v/>
      </c>
      <c r="F16" s="151" t="str">
        <f t="shared" ref="F16:Q16" si="1">IF(F15="","",IF(E16="",F15,E16+F15))</f>
        <v/>
      </c>
      <c r="G16" s="151" t="str">
        <f t="shared" si="1"/>
        <v/>
      </c>
      <c r="H16" s="151" t="str">
        <f t="shared" si="1"/>
        <v/>
      </c>
      <c r="I16" s="151" t="str">
        <f t="shared" si="1"/>
        <v/>
      </c>
      <c r="J16" s="151" t="str">
        <f t="shared" si="1"/>
        <v/>
      </c>
      <c r="K16" s="151" t="str">
        <f t="shared" si="1"/>
        <v/>
      </c>
      <c r="L16" s="151" t="str">
        <f t="shared" si="1"/>
        <v/>
      </c>
      <c r="M16" s="151" t="str">
        <f t="shared" si="1"/>
        <v/>
      </c>
      <c r="N16" s="151" t="str">
        <f t="shared" si="1"/>
        <v/>
      </c>
      <c r="O16" s="151" t="str">
        <f t="shared" si="1"/>
        <v/>
      </c>
      <c r="P16" s="151" t="str">
        <f t="shared" si="1"/>
        <v/>
      </c>
      <c r="Q16" s="151" t="str">
        <f t="shared" si="1"/>
        <v/>
      </c>
      <c r="R16" s="146"/>
      <c r="S16" s="146"/>
      <c r="T16" s="146"/>
      <c r="U16" s="146"/>
      <c r="V16" s="146"/>
      <c r="W16" s="146"/>
    </row>
    <row r="17" spans="2:23" ht="22.5" customHeight="1" x14ac:dyDescent="0.4">
      <c r="B17" s="150" t="s">
        <v>148</v>
      </c>
      <c r="C17" s="176" t="str">
        <f>IF(C16="","",SUM($C$15:$Q$15)/SUM($C$14:Q14))</f>
        <v/>
      </c>
      <c r="D17" s="151" t="str">
        <f>IF(D16="","",SUM($C$15:$Q$15)/SUM($C$14:Q14))</f>
        <v/>
      </c>
      <c r="E17" s="151" t="str">
        <f>IF(E16="","",SUM($C$15:$Q$15)/SUM($C$14:Q14))</f>
        <v/>
      </c>
      <c r="F17" s="151" t="str">
        <f>IF(F16="","",SUM($C$15:$Q$15)/SUM($C$14:Q14))</f>
        <v/>
      </c>
      <c r="G17" s="151" t="str">
        <f>IF(G16="","",SUM($C$15:$Q$15)/SUM($C$14:Q14))</f>
        <v/>
      </c>
      <c r="H17" s="151" t="str">
        <f>IF(H16="","",SUM($C$15:$Q$15)/SUM($C$14:Q14))</f>
        <v/>
      </c>
      <c r="I17" s="151" t="str">
        <f>IF(I16="","",SUM($C$15:$Q$15)/SUM($C$14:Q14))</f>
        <v/>
      </c>
      <c r="J17" s="151" t="str">
        <f>IF(J16="","",SUM($C$15:$Q$15)/SUM($C$14:Q14))</f>
        <v/>
      </c>
      <c r="K17" s="151" t="str">
        <f>IF(K16="","",SUM($C$15:$Q$15)/SUM($C$14:Q14))</f>
        <v/>
      </c>
      <c r="L17" s="151" t="str">
        <f>IF(L16="","",SUM($C$15:$Q$15)/SUM($C$14:Q14))</f>
        <v/>
      </c>
      <c r="M17" s="151" t="str">
        <f>IF(M16="","",SUM($C$15:$Q$15)/SUM($C$14:Q14))</f>
        <v/>
      </c>
      <c r="N17" s="151" t="str">
        <f>IF(N16="","",SUM($C$15:$Q$15)/SUM($C$14:Q14))</f>
        <v/>
      </c>
      <c r="O17" s="151" t="str">
        <f>IF(O16="","",SUM($C$15:$Q$15)/SUM($C$14:Q14))</f>
        <v/>
      </c>
      <c r="P17" s="151" t="str">
        <f>IF(P16="","",SUM($C$15:$Q$15)/SUM($C$14:Q14))</f>
        <v/>
      </c>
      <c r="Q17" s="151" t="str">
        <f>IF(Q16="","",SUM($C$15:$Q$15)/SUM($C$14:Q14))</f>
        <v/>
      </c>
      <c r="R17" s="146"/>
      <c r="S17" s="146"/>
      <c r="T17" s="146"/>
      <c r="U17" s="146"/>
      <c r="V17" s="146"/>
      <c r="W17" s="146"/>
    </row>
    <row r="18" spans="2:23" ht="22.5" customHeight="1" x14ac:dyDescent="0.4">
      <c r="B18" s="150" t="s">
        <v>149</v>
      </c>
      <c r="C18" s="151" t="str">
        <f>IF(AND('Step 0 NDC Selection'!$C$10="Ex post",OR(C13&gt;'Step 0 NDC Selection'!$C$15,C13&gt;'Step 0 NDC Selection'!$C$14,C13&lt;'Step 0 NDC Selection'!$C$13)),"",IF('Step 0 NDC Selection'!$C$17="Base Year",IF('Step 0 NDC Selection'!$C$19="No",IF('Step 2 GHG Data'!C17="","",'Step 2 GHG Data'!C17),IF('Step 0 NDC Selection'!$C$19="Yes",IF('Step 2 GHG Data'!C16="","",'Step 2 GHG Data'!C16),"")),""))</f>
        <v/>
      </c>
      <c r="D18" s="151" t="str">
        <f>IF(AND('Step 0 NDC Selection'!$C$10="Ex post",OR(D13&gt;'Step 0 NDC Selection'!$C$15,D13&gt;'Step 0 NDC Selection'!$C$14,D13&lt;'Step 0 NDC Selection'!$C$13)),"",IF('Step 0 NDC Selection'!$C$17="Base Year",IF('Step 0 NDC Selection'!$C$19="No",IF('Step 2 GHG Data'!D17="","",'Step 2 GHG Data'!D17),IF('Step 0 NDC Selection'!$C$19="Yes",IF('Step 2 GHG Data'!D16="","",'Step 2 GHG Data'!D16),"")),""))</f>
        <v/>
      </c>
      <c r="E18" s="151" t="str">
        <f>IF(AND('Step 0 NDC Selection'!$C$10="Ex post",OR(E13&gt;'Step 0 NDC Selection'!$C$15,E13&gt;'Step 0 NDC Selection'!$C$14,E13&lt;'Step 0 NDC Selection'!$C$13)),"",IF('Step 0 NDC Selection'!$C$17="Base Year",IF('Step 0 NDC Selection'!$C$19="No",IF('Step 2 GHG Data'!E17="","",'Step 2 GHG Data'!E17),IF('Step 0 NDC Selection'!$C$19="Yes",IF('Step 2 GHG Data'!E16="","",'Step 2 GHG Data'!E16),"")),""))</f>
        <v/>
      </c>
      <c r="F18" s="151" t="str">
        <f>IF(AND('Step 0 NDC Selection'!$C$10="Ex post",OR(F13&gt;'Step 0 NDC Selection'!$C$15,F13&gt;'Step 0 NDC Selection'!$C$14,F13&lt;'Step 0 NDC Selection'!$C$13)),"",IF('Step 0 NDC Selection'!$C$17="Base Year",IF('Step 0 NDC Selection'!$C$19="No",IF('Step 2 GHG Data'!F17="","",'Step 2 GHG Data'!F17),IF('Step 0 NDC Selection'!$C$19="Yes",IF('Step 2 GHG Data'!F16="","",'Step 2 GHG Data'!F16),"")),""))</f>
        <v/>
      </c>
      <c r="G18" s="151" t="str">
        <f>IF(AND('Step 0 NDC Selection'!$C$10="Ex post",OR(G13&gt;'Step 0 NDC Selection'!$C$15,G13&gt;'Step 0 NDC Selection'!$C$14,G13&lt;'Step 0 NDC Selection'!$C$13)),"",IF('Step 0 NDC Selection'!$C$17="Base Year",IF('Step 0 NDC Selection'!$C$19="No",IF('Step 2 GHG Data'!G17="","",'Step 2 GHG Data'!G17),IF('Step 0 NDC Selection'!$C$19="Yes",IF('Step 2 GHG Data'!G16="","",'Step 2 GHG Data'!G16),"")),""))</f>
        <v/>
      </c>
      <c r="H18" s="151" t="str">
        <f>IF(AND('Step 0 NDC Selection'!$C$10="Ex post",OR(H13&gt;'Step 0 NDC Selection'!$C$15,H13&gt;'Step 0 NDC Selection'!$C$14,H13&lt;'Step 0 NDC Selection'!$C$13)),"",IF('Step 0 NDC Selection'!$C$17="Base Year",IF('Step 0 NDC Selection'!$C$19="No",IF('Step 2 GHG Data'!H17="","",'Step 2 GHG Data'!H17),IF('Step 0 NDC Selection'!$C$19="Yes",IF('Step 2 GHG Data'!H16="","",'Step 2 GHG Data'!H16),"")),""))</f>
        <v/>
      </c>
      <c r="I18" s="151" t="str">
        <f>IF(AND('Step 0 NDC Selection'!$C$10="Ex post",OR(I13&gt;'Step 0 NDC Selection'!$C$15,I13&gt;'Step 0 NDC Selection'!$C$14,I13&lt;'Step 0 NDC Selection'!$C$13)),"",IF('Step 0 NDC Selection'!$C$17="Base Year",IF('Step 0 NDC Selection'!$C$19="No",IF('Step 2 GHG Data'!I17="","",'Step 2 GHG Data'!I17),IF('Step 0 NDC Selection'!$C$19="Yes",IF('Step 2 GHG Data'!I16="","",'Step 2 GHG Data'!I16),"")),""))</f>
        <v/>
      </c>
      <c r="J18" s="151" t="str">
        <f>IF(AND('Step 0 NDC Selection'!$C$10="Ex post",OR(J13&gt;'Step 0 NDC Selection'!$C$15,J13&gt;'Step 0 NDC Selection'!$C$14,J13&lt;'Step 0 NDC Selection'!$C$13)),"",IF('Step 0 NDC Selection'!$C$17="Base Year",IF('Step 0 NDC Selection'!$C$19="No",IF('Step 2 GHG Data'!J17="","",'Step 2 GHG Data'!J17),IF('Step 0 NDC Selection'!$C$19="Yes",IF('Step 2 GHG Data'!J16="","",'Step 2 GHG Data'!J16),"")),""))</f>
        <v/>
      </c>
      <c r="K18" s="151" t="str">
        <f>IF(AND('Step 0 NDC Selection'!$C$10="Ex post",OR(K13&gt;'Step 0 NDC Selection'!$C$15,K13&gt;'Step 0 NDC Selection'!$C$14,K13&lt;'Step 0 NDC Selection'!$C$13)),"",IF('Step 0 NDC Selection'!$C$17="Base Year",IF('Step 0 NDC Selection'!$C$19="No",IF('Step 2 GHG Data'!K17="","",'Step 2 GHG Data'!K17),IF('Step 0 NDC Selection'!$C$19="Yes",IF('Step 2 GHG Data'!K16="","",'Step 2 GHG Data'!K16),"")),""))</f>
        <v/>
      </c>
      <c r="L18" s="151" t="str">
        <f>IF(AND('Step 0 NDC Selection'!$C$10="Ex post",OR(L13&gt;'Step 0 NDC Selection'!$C$15,L13&gt;'Step 0 NDC Selection'!$C$14,L13&lt;'Step 0 NDC Selection'!$C$13)),"",IF('Step 0 NDC Selection'!$C$17="Base Year",IF('Step 0 NDC Selection'!$C$19="No",IF('Step 2 GHG Data'!L17="","",'Step 2 GHG Data'!L17),IF('Step 0 NDC Selection'!$C$19="Yes",IF('Step 2 GHG Data'!L16="","",'Step 2 GHG Data'!L16),"")),""))</f>
        <v/>
      </c>
      <c r="M18" s="151" t="str">
        <f>IF(AND('Step 0 NDC Selection'!$C$10="Ex post",OR(M13&gt;'Step 0 NDC Selection'!$C$15,M13&gt;'Step 0 NDC Selection'!$C$14,M13&lt;'Step 0 NDC Selection'!$C$13)),"",IF('Step 0 NDC Selection'!$C$17="Base Year",IF('Step 0 NDC Selection'!$C$19="No",IF('Step 2 GHG Data'!M17="","",'Step 2 GHG Data'!M17),IF('Step 0 NDC Selection'!$C$19="Yes",IF('Step 2 GHG Data'!M16="","",'Step 2 GHG Data'!M16),"")),""))</f>
        <v/>
      </c>
      <c r="N18" s="151" t="str">
        <f>IF(AND('Step 0 NDC Selection'!$C$10="Ex post",OR(N13&gt;'Step 0 NDC Selection'!$C$15,N13&gt;'Step 0 NDC Selection'!$C$14,N13&lt;'Step 0 NDC Selection'!$C$13)),"",IF('Step 0 NDC Selection'!$C$17="Base Year",IF('Step 0 NDC Selection'!$C$19="No",IF('Step 2 GHG Data'!N17="","",'Step 2 GHG Data'!N17),IF('Step 0 NDC Selection'!$C$19="Yes",IF('Step 2 GHG Data'!N16="","",'Step 2 GHG Data'!N16),"")),""))</f>
        <v/>
      </c>
      <c r="O18" s="151" t="str">
        <f>IF(AND('Step 0 NDC Selection'!$C$10="Ex post",OR(O13&gt;'Step 0 NDC Selection'!$C$15,O13&gt;'Step 0 NDC Selection'!$C$14,O13&lt;'Step 0 NDC Selection'!$C$13)),"",IF('Step 0 NDC Selection'!$C$17="Base Year",IF('Step 0 NDC Selection'!$C$19="No",IF('Step 2 GHG Data'!O17="","",'Step 2 GHG Data'!O17),IF('Step 0 NDC Selection'!$C$19="Yes",IF('Step 2 GHG Data'!O16="","",'Step 2 GHG Data'!O16),"")),""))</f>
        <v/>
      </c>
      <c r="P18" s="151" t="str">
        <f>IF(AND('Step 0 NDC Selection'!$C$10="Ex post",OR(P13&gt;'Step 0 NDC Selection'!$C$15,P13&gt;'Step 0 NDC Selection'!$C$14,P13&lt;'Step 0 NDC Selection'!$C$13)),"",IF('Step 0 NDC Selection'!$C$17="Base Year",IF('Step 0 NDC Selection'!$C$19="No",IF('Step 2 GHG Data'!P17="","",'Step 2 GHG Data'!P17),IF('Step 0 NDC Selection'!$C$19="Yes",IF('Step 2 GHG Data'!P16="","",'Step 2 GHG Data'!P16),"")),""))</f>
        <v/>
      </c>
      <c r="Q18" s="151" t="str">
        <f>IF(AND('Step 0 NDC Selection'!$C$10="Ex post",OR(Q13&gt;'Step 0 NDC Selection'!$C$15,Q13&gt;'Step 0 NDC Selection'!$C$14,Q13&lt;'Step 0 NDC Selection'!$C$13)),"",IF('Step 0 NDC Selection'!$C$17="Base Year",IF('Step 0 NDC Selection'!$C$19="No",IF('Step 2 GHG Data'!Q17="","",'Step 2 GHG Data'!Q17),IF('Step 0 NDC Selection'!$C$19="Yes",IF('Step 2 GHG Data'!Q16="","",'Step 2 GHG Data'!Q16),"")),""))</f>
        <v/>
      </c>
      <c r="R18" s="146"/>
      <c r="S18" s="146"/>
      <c r="T18" s="146"/>
      <c r="U18" s="146"/>
      <c r="V18" s="146"/>
      <c r="W18" s="146"/>
    </row>
    <row r="19" spans="2:23" ht="22.5" customHeight="1" x14ac:dyDescent="0.4">
      <c r="B19" s="150" t="s">
        <v>150</v>
      </c>
      <c r="C19" s="151" t="str">
        <f>IF(C18="","",C18+C17)</f>
        <v/>
      </c>
      <c r="D19" s="151" t="str">
        <f t="shared" ref="D19:Q19" si="2">IF(D18="","",D18+D17)</f>
        <v/>
      </c>
      <c r="E19" s="151" t="str">
        <f t="shared" si="2"/>
        <v/>
      </c>
      <c r="F19" s="151" t="str">
        <f t="shared" si="2"/>
        <v/>
      </c>
      <c r="G19" s="151" t="str">
        <f t="shared" si="2"/>
        <v/>
      </c>
      <c r="H19" s="151" t="str">
        <f t="shared" si="2"/>
        <v/>
      </c>
      <c r="I19" s="151" t="str">
        <f t="shared" si="2"/>
        <v/>
      </c>
      <c r="J19" s="151" t="str">
        <f t="shared" si="2"/>
        <v/>
      </c>
      <c r="K19" s="151" t="str">
        <f t="shared" si="2"/>
        <v/>
      </c>
      <c r="L19" s="151" t="str">
        <f t="shared" si="2"/>
        <v/>
      </c>
      <c r="M19" s="151" t="str">
        <f t="shared" si="2"/>
        <v/>
      </c>
      <c r="N19" s="151" t="str">
        <f t="shared" si="2"/>
        <v/>
      </c>
      <c r="O19" s="151" t="str">
        <f t="shared" si="2"/>
        <v/>
      </c>
      <c r="P19" s="151" t="str">
        <f t="shared" si="2"/>
        <v/>
      </c>
      <c r="Q19" s="151" t="str">
        <f t="shared" si="2"/>
        <v/>
      </c>
      <c r="R19" s="146"/>
      <c r="S19" s="146"/>
      <c r="T19" s="146"/>
      <c r="U19" s="146"/>
      <c r="V19" s="146"/>
      <c r="W19" s="146"/>
    </row>
    <row r="20" spans="2:23" ht="17" x14ac:dyDescent="0.4">
      <c r="B20" s="146"/>
      <c r="C20" s="152"/>
      <c r="D20" s="152"/>
      <c r="E20" s="152"/>
      <c r="F20" s="152"/>
      <c r="G20" s="152"/>
      <c r="H20" s="152"/>
      <c r="I20" s="152"/>
      <c r="J20" s="152"/>
      <c r="K20" s="152"/>
      <c r="L20" s="152"/>
      <c r="M20" s="152"/>
      <c r="N20" s="152"/>
      <c r="O20" s="152"/>
      <c r="P20" s="152"/>
      <c r="Q20" s="152"/>
      <c r="R20" s="146"/>
      <c r="S20" s="146"/>
      <c r="T20" s="146"/>
      <c r="U20" s="146"/>
      <c r="V20" s="146"/>
      <c r="W20" s="146"/>
    </row>
    <row r="22" spans="2:23" ht="15.5" x14ac:dyDescent="0.35">
      <c r="B22" s="233" t="s">
        <v>103</v>
      </c>
      <c r="C22" s="233"/>
      <c r="D22" s="233"/>
      <c r="E22" s="233"/>
      <c r="F22" s="233"/>
      <c r="G22" s="233"/>
      <c r="H22" s="233"/>
      <c r="I22" s="233"/>
      <c r="J22" s="233"/>
      <c r="K22" s="233"/>
      <c r="L22" s="233"/>
      <c r="M22" s="233"/>
      <c r="N22" s="233"/>
      <c r="O22" s="233"/>
      <c r="P22" s="233"/>
      <c r="Q22" s="233"/>
    </row>
    <row r="23" spans="2:23" ht="17" x14ac:dyDescent="0.35">
      <c r="B23" s="232" t="s">
        <v>151</v>
      </c>
      <c r="C23" s="232"/>
      <c r="D23" s="232"/>
      <c r="E23" s="232"/>
      <c r="F23" s="232"/>
      <c r="G23" s="232"/>
      <c r="H23" s="232"/>
      <c r="I23" s="232"/>
      <c r="J23" s="232"/>
      <c r="K23" s="232"/>
      <c r="L23" s="232"/>
      <c r="M23" s="232"/>
      <c r="N23" s="232"/>
      <c r="O23" s="232"/>
      <c r="P23" s="232"/>
      <c r="Q23" s="232"/>
    </row>
    <row r="24" spans="2:23" ht="4" customHeight="1" x14ac:dyDescent="0.35">
      <c r="B24" s="141"/>
      <c r="C24" s="142"/>
      <c r="D24" s="142"/>
      <c r="E24" s="142"/>
      <c r="F24" s="142"/>
      <c r="G24" s="142"/>
      <c r="H24" s="142"/>
      <c r="I24" s="142"/>
      <c r="J24" s="142"/>
      <c r="K24" s="142"/>
      <c r="L24" s="142"/>
      <c r="M24" s="142"/>
      <c r="N24" s="142"/>
      <c r="O24" s="142"/>
      <c r="P24" s="142"/>
      <c r="Q24" s="142"/>
    </row>
    <row r="25" spans="2:23" ht="17" x14ac:dyDescent="0.4">
      <c r="B25" s="144" t="s">
        <v>144</v>
      </c>
      <c r="C25" s="145">
        <v>2021</v>
      </c>
      <c r="D25" s="145">
        <v>2022</v>
      </c>
      <c r="E25" s="145">
        <v>2023</v>
      </c>
      <c r="F25" s="145">
        <v>2024</v>
      </c>
      <c r="G25" s="145">
        <v>2025</v>
      </c>
      <c r="H25" s="145">
        <v>2026</v>
      </c>
      <c r="I25" s="145">
        <v>2027</v>
      </c>
      <c r="J25" s="145">
        <v>2028</v>
      </c>
      <c r="K25" s="145">
        <v>2029</v>
      </c>
      <c r="L25" s="145">
        <v>2030</v>
      </c>
      <c r="M25" s="145">
        <v>2031</v>
      </c>
      <c r="N25" s="145">
        <v>2032</v>
      </c>
      <c r="O25" s="145">
        <v>2033</v>
      </c>
      <c r="P25" s="145">
        <v>2034</v>
      </c>
      <c r="Q25" s="145">
        <v>2035</v>
      </c>
    </row>
    <row r="26" spans="2:23" ht="17" x14ac:dyDescent="0.35">
      <c r="B26" s="147" t="s">
        <v>145</v>
      </c>
      <c r="C26" s="167" t="str">
        <f t="shared" ref="C26:Q26" si="3">IF(C30="","",COUNTA(C30))</f>
        <v/>
      </c>
      <c r="D26" s="167" t="str">
        <f t="shared" si="3"/>
        <v/>
      </c>
      <c r="E26" s="167" t="str">
        <f t="shared" si="3"/>
        <v/>
      </c>
      <c r="F26" s="167" t="str">
        <f t="shared" si="3"/>
        <v/>
      </c>
      <c r="G26" s="167" t="str">
        <f t="shared" si="3"/>
        <v/>
      </c>
      <c r="H26" s="167" t="str">
        <f t="shared" si="3"/>
        <v/>
      </c>
      <c r="I26" s="167" t="str">
        <f t="shared" si="3"/>
        <v/>
      </c>
      <c r="J26" s="167" t="str">
        <f t="shared" si="3"/>
        <v/>
      </c>
      <c r="K26" s="167" t="str">
        <f t="shared" si="3"/>
        <v/>
      </c>
      <c r="L26" s="167" t="str">
        <f t="shared" si="3"/>
        <v/>
      </c>
      <c r="M26" s="167" t="str">
        <f t="shared" si="3"/>
        <v/>
      </c>
      <c r="N26" s="167" t="str">
        <f t="shared" si="3"/>
        <v/>
      </c>
      <c r="O26" s="167" t="str">
        <f t="shared" si="3"/>
        <v/>
      </c>
      <c r="P26" s="167" t="str">
        <f t="shared" si="3"/>
        <v/>
      </c>
      <c r="Q26" s="167" t="str">
        <f t="shared" si="3"/>
        <v/>
      </c>
    </row>
    <row r="27" spans="2:23" ht="17" x14ac:dyDescent="0.35">
      <c r="B27" s="153" t="s">
        <v>152</v>
      </c>
      <c r="C27" s="151" t="str">
        <f>IF(AND('Step 0 NDC Selection'!$C$10="Ex post",OR(C25&gt;'Step 0 NDC Selection'!$C$15,C25&gt;'Step 0 NDC Selection'!$C$14,C25&lt;'Step 0 NDC Selection'!$C$13)),"",IF('Step 0 NDC Selection'!$C$17="BAU",IF('Step 0 NDC Selection'!C19="Yes",IF('Step 2 GHG Data'!C16="","",'Step 3 Article 6 Information'!C36),IF('Step 0 NDC Selection'!C19="No",IF('Step 2 GHG Data'!C17="","",'Step 3 Article 6 Information'!C36),"")),""))</f>
        <v/>
      </c>
      <c r="D27" s="151" t="str">
        <f>IF(AND('Step 0 NDC Selection'!$C$10="Ex post",OR(D25&gt;'Step 0 NDC Selection'!$C$15,D25&gt;'Step 0 NDC Selection'!$C$14,D25&lt;'Step 0 NDC Selection'!$C$13)),"",IF('Step 0 NDC Selection'!$C$17="BAU",IF('Step 0 NDC Selection'!C19="Yes",IF('Step 2 GHG Data'!D16="","",'Step 3 Article 6 Information'!D36),IF('Step 0 NDC Selection'!C19="No",IF('Step 2 GHG Data'!D17="","",'Step 3 Article 6 Information'!D36),"")),""))</f>
        <v/>
      </c>
      <c r="E27" s="151" t="str">
        <f>IF(AND('Step 0 NDC Selection'!$C$10="Ex post",OR(E25&gt;'Step 0 NDC Selection'!$C$15,E25&gt;'Step 0 NDC Selection'!$C$14,E25&lt;'Step 0 NDC Selection'!$C$13)),"",IF('Step 0 NDC Selection'!$C$17="BAU",IF('Step 0 NDC Selection'!C19="Yes",IF('Step 2 GHG Data'!E16="","",'Step 3 Article 6 Information'!E36),IF('Step 0 NDC Selection'!C19="No",IF('Step 2 GHG Data'!E17="","",'Step 3 Article 6 Information'!E36),"")),""))</f>
        <v/>
      </c>
      <c r="F27" s="151" t="str">
        <f>IF(AND('Step 0 NDC Selection'!$C$10="Ex post",OR(F25&gt;'Step 0 NDC Selection'!$C$15,F25&gt;'Step 0 NDC Selection'!$C$14,F25&lt;'Step 0 NDC Selection'!$C$13)),"",IF('Step 0 NDC Selection'!$C$17="BAU",IF('Step 0 NDC Selection'!C19="Yes",IF('Step 2 GHG Data'!F16="","",'Step 3 Article 6 Information'!F36),IF('Step 0 NDC Selection'!C19="No",IF('Step 2 GHG Data'!F17="","",'Step 3 Article 6 Information'!F36),"")),""))</f>
        <v/>
      </c>
      <c r="G27" s="151" t="str">
        <f>IF(AND('Step 0 NDC Selection'!$C$10="Ex post",OR(G25&gt;'Step 0 NDC Selection'!$C$15,G25&gt;'Step 0 NDC Selection'!$C$14,G25&lt;'Step 0 NDC Selection'!$C$13)),"",IF('Step 0 NDC Selection'!$C$17="BAU",IF('Step 0 NDC Selection'!C19="Yes",IF('Step 2 GHG Data'!G16="","",'Step 3 Article 6 Information'!G36),IF('Step 0 NDC Selection'!C19="No",IF('Step 2 GHG Data'!G17="","",'Step 3 Article 6 Information'!G36),"")),""))</f>
        <v/>
      </c>
      <c r="H27" s="151" t="str">
        <f>IF(AND('Step 0 NDC Selection'!$C$10="Ex post",OR(H25&gt;'Step 0 NDC Selection'!$C$15,H25&gt;'Step 0 NDC Selection'!$C$14,H25&lt;'Step 0 NDC Selection'!$C$13)),"",IF('Step 0 NDC Selection'!$C$17="BAU",IF('Step 0 NDC Selection'!C19="Yes",IF('Step 2 GHG Data'!H16="","",'Step 3 Article 6 Information'!H36),IF('Step 0 NDC Selection'!C19="No",IF('Step 2 GHG Data'!H17="","",'Step 3 Article 6 Information'!H36),"")),""))</f>
        <v/>
      </c>
      <c r="I27" s="151" t="str">
        <f>IF(AND('Step 0 NDC Selection'!$C$10="Ex post",OR(I25&gt;'Step 0 NDC Selection'!$C$15,I25&gt;'Step 0 NDC Selection'!$C$14,I25&lt;'Step 0 NDC Selection'!$C$13)),"",IF('Step 0 NDC Selection'!$C$17="BAU",IF('Step 0 NDC Selection'!C19="Yes",IF('Step 2 GHG Data'!I16="","",'Step 3 Article 6 Information'!I36),IF('Step 0 NDC Selection'!C19="No",IF('Step 2 GHG Data'!I17="","",'Step 3 Article 6 Information'!I36),"")),""))</f>
        <v/>
      </c>
      <c r="J27" s="151" t="str">
        <f>IF(AND('Step 0 NDC Selection'!$C$10="Ex post",OR(J25&gt;'Step 0 NDC Selection'!$C$15,J25&gt;'Step 0 NDC Selection'!$C$14,J25&lt;'Step 0 NDC Selection'!$C$13)),"",IF('Step 0 NDC Selection'!$C$17="BAU",IF('Step 0 NDC Selection'!C19="Yes",IF('Step 2 GHG Data'!J16="","",'Step 3 Article 6 Information'!J36),IF('Step 0 NDC Selection'!C19="No",IF('Step 2 GHG Data'!J17="","",'Step 3 Article 6 Information'!J36),"")),""))</f>
        <v/>
      </c>
      <c r="K27" s="151" t="str">
        <f>IF(AND('Step 0 NDC Selection'!$C$10="Ex post",OR(K25&gt;'Step 0 NDC Selection'!$C$15,K25&gt;'Step 0 NDC Selection'!$C$14,K25&lt;'Step 0 NDC Selection'!$C$13)),"",IF('Step 0 NDC Selection'!$C$17="BAU",IF('Step 0 NDC Selection'!C19="Yes",IF('Step 2 GHG Data'!K16="","",'Step 3 Article 6 Information'!K36),IF('Step 0 NDC Selection'!C19="No",IF('Step 2 GHG Data'!K17="","",'Step 3 Article 6 Information'!K36),"")),""))</f>
        <v/>
      </c>
      <c r="L27" s="151" t="str">
        <f>IF(AND('Step 0 NDC Selection'!$C$10="Ex post",OR(L25&gt;'Step 0 NDC Selection'!$C$15,L25&gt;'Step 0 NDC Selection'!$C$14,L25&lt;'Step 0 NDC Selection'!$C$13)),"",IF('Step 0 NDC Selection'!$C$17="BAU",IF('Step 0 NDC Selection'!C19="Yes",IF('Step 2 GHG Data'!L16="","",'Step 3 Article 6 Information'!L36),IF('Step 0 NDC Selection'!C19="No",IF('Step 2 GHG Data'!L17="","",'Step 3 Article 6 Information'!L36),"")),""))</f>
        <v/>
      </c>
      <c r="M27" s="151" t="str">
        <f>IF(AND('Step 0 NDC Selection'!$C$10="Ex post",OR(M25&gt;'Step 0 NDC Selection'!$C$15,M25&gt;'Step 0 NDC Selection'!$C$14,M25&lt;'Step 0 NDC Selection'!$C$13)),"",IF('Step 0 NDC Selection'!$C$17="BAU",IF('Step 0 NDC Selection'!C19="Yes",IF('Step 2 GHG Data'!M16="","",'Step 3 Article 6 Information'!M36),IF('Step 0 NDC Selection'!C19="No",IF('Step 2 GHG Data'!M17="","",'Step 3 Article 6 Information'!M36),"")),""))</f>
        <v/>
      </c>
      <c r="N27" s="151" t="str">
        <f>IF(AND('Step 0 NDC Selection'!$C$10="Ex post",OR(N25&gt;'Step 0 NDC Selection'!$C$15,N25&gt;'Step 0 NDC Selection'!$C$14,N25&lt;'Step 0 NDC Selection'!$C$13)),"",IF('Step 0 NDC Selection'!$C$17="BAU",IF('Step 0 NDC Selection'!C19="Yes",IF('Step 2 GHG Data'!N16="","",'Step 3 Article 6 Information'!N36),IF('Step 0 NDC Selection'!C19="No",IF('Step 2 GHG Data'!N17="","",'Step 3 Article 6 Information'!N36),"")),""))</f>
        <v/>
      </c>
      <c r="O27" s="151" t="str">
        <f>IF(AND('Step 0 NDC Selection'!$C$10="Ex post",OR(O25&gt;'Step 0 NDC Selection'!$C$15,O25&gt;'Step 0 NDC Selection'!$C$14,O25&lt;'Step 0 NDC Selection'!$C$13)),"",IF('Step 0 NDC Selection'!$C$17="BAU",IF('Step 0 NDC Selection'!C19="Yes",IF('Step 2 GHG Data'!O16="","",'Step 3 Article 6 Information'!O36),IF('Step 0 NDC Selection'!C19="No",IF('Step 2 GHG Data'!O17="","",'Step 3 Article 6 Information'!O36),"")),""))</f>
        <v/>
      </c>
      <c r="P27" s="151" t="str">
        <f>IF(AND('Step 0 NDC Selection'!$C$10="Ex post",OR(P25&gt;'Step 0 NDC Selection'!$C$15,P25&gt;'Step 0 NDC Selection'!$C$14,P25&lt;'Step 0 NDC Selection'!$C$13)),"",IF('Step 0 NDC Selection'!$C$17="BAU",IF('Step 0 NDC Selection'!C19="Yes",IF('Step 2 GHG Data'!P16="","",'Step 3 Article 6 Information'!P36),IF('Step 0 NDC Selection'!C19="No",IF('Step 2 GHG Data'!P17="","",'Step 3 Article 6 Information'!P36),"")),""))</f>
        <v/>
      </c>
      <c r="Q27" s="151" t="str">
        <f>IF(AND('Step 0 NDC Selection'!$C$10="Ex post",OR(Q25&gt;'Step 0 NDC Selection'!$C$15,Q25&gt;'Step 0 NDC Selection'!$C$14,Q25&lt;'Step 0 NDC Selection'!$C$13)),"",IF('Step 0 NDC Selection'!$C$17="BAU",IF('Step 0 NDC Selection'!C19="Yes",IF('Step 2 GHG Data'!Q16="","",'Step 3 Article 6 Information'!Q36),IF('Step 0 NDC Selection'!C19="No",IF('Step 2 GHG Data'!Q17="","",'Step 3 Article 6 Information'!Q36),"")),""))</f>
        <v/>
      </c>
    </row>
    <row r="28" spans="2:23" ht="16.5" customHeight="1" x14ac:dyDescent="0.35">
      <c r="B28" s="153" t="s">
        <v>147</v>
      </c>
      <c r="C28" s="151" t="str">
        <f>C27</f>
        <v/>
      </c>
      <c r="D28" s="151" t="str">
        <f>IF(D27="","",IF(C28="",D27,C28+D27))</f>
        <v/>
      </c>
      <c r="E28" s="151" t="str">
        <f t="shared" ref="E28:Q28" si="4">IF(E27="","",IF(D28="",E27,D28+E27))</f>
        <v/>
      </c>
      <c r="F28" s="151" t="str">
        <f t="shared" si="4"/>
        <v/>
      </c>
      <c r="G28" s="151" t="str">
        <f t="shared" si="4"/>
        <v/>
      </c>
      <c r="H28" s="151" t="str">
        <f t="shared" si="4"/>
        <v/>
      </c>
      <c r="I28" s="151" t="str">
        <f t="shared" si="4"/>
        <v/>
      </c>
      <c r="J28" s="151" t="str">
        <f t="shared" si="4"/>
        <v/>
      </c>
      <c r="K28" s="151" t="str">
        <f t="shared" si="4"/>
        <v/>
      </c>
      <c r="L28" s="151" t="str">
        <f t="shared" si="4"/>
        <v/>
      </c>
      <c r="M28" s="151" t="str">
        <f t="shared" si="4"/>
        <v/>
      </c>
      <c r="N28" s="151" t="str">
        <f t="shared" si="4"/>
        <v/>
      </c>
      <c r="O28" s="151" t="str">
        <f t="shared" si="4"/>
        <v/>
      </c>
      <c r="P28" s="151" t="str">
        <f t="shared" si="4"/>
        <v/>
      </c>
      <c r="Q28" s="151" t="str">
        <f t="shared" si="4"/>
        <v/>
      </c>
    </row>
    <row r="29" spans="2:23" ht="20.5" customHeight="1" x14ac:dyDescent="0.35">
      <c r="B29" s="153" t="s">
        <v>148</v>
      </c>
      <c r="C29" s="151" t="str">
        <f>IF(C28="","",SUM($C$27:$Q$27)/SUM($C$26:$Q26))</f>
        <v/>
      </c>
      <c r="D29" s="151" t="str">
        <f>IF(D28="","",SUM($C$27:$Q$27)/SUM($C$26:$Q26))</f>
        <v/>
      </c>
      <c r="E29" s="151" t="str">
        <f>IF(E28="","",SUM($C$27:$Q$27)/SUM($C$26:$Q26))</f>
        <v/>
      </c>
      <c r="F29" s="151" t="str">
        <f>IF(F28="","",SUM($C$27:$Q$27)/SUM($C$26:$Q26))</f>
        <v/>
      </c>
      <c r="G29" s="151" t="str">
        <f>IF(G28="","",SUM($C$27:$Q$27)/SUM($C$26:$Q26))</f>
        <v/>
      </c>
      <c r="H29" s="151" t="str">
        <f>IF(H28="","",SUM($C$27:$Q$27)/SUM($C$26:$Q26))</f>
        <v/>
      </c>
      <c r="I29" s="151" t="str">
        <f>IF(I28="","",SUM($C$27:$Q$27)/SUM($C$26:$Q26))</f>
        <v/>
      </c>
      <c r="J29" s="151" t="str">
        <f>IF(J28="","",SUM($C$27:$Q$27)/SUM($C$26:$Q26))</f>
        <v/>
      </c>
      <c r="K29" s="151" t="str">
        <f>IF(K28="","",SUM($C$27:$Q$27)/SUM($C$26:$Q26))</f>
        <v/>
      </c>
      <c r="L29" s="151" t="str">
        <f>IF(L28="","",SUM($C$27:$Q$27)/SUM($C$26:$Q26))</f>
        <v/>
      </c>
      <c r="M29" s="151" t="str">
        <f>IF(M28="","",SUM($C$27:$Q$27)/SUM($C$26:$Q26))</f>
        <v/>
      </c>
      <c r="N29" s="151" t="str">
        <f>IF(N28="","",SUM($C$27:$Q$27)/SUM($C$26:$Q26))</f>
        <v/>
      </c>
      <c r="O29" s="151" t="str">
        <f>IF(O28="","",SUM($C$27:$Q$27)/SUM($C$26:$Q26))</f>
        <v/>
      </c>
      <c r="P29" s="151" t="str">
        <f>IF(P28="","",SUM($C$27:$Q$27)/SUM($C$26:$Q26))</f>
        <v/>
      </c>
      <c r="Q29" s="151" t="str">
        <f>IF(Q28="","",SUM($C$27:$Q$27)/SUM($C$26:$Q26))</f>
        <v/>
      </c>
    </row>
    <row r="30" spans="2:23" ht="19.5" customHeight="1" x14ac:dyDescent="0.35">
      <c r="B30" s="153" t="s">
        <v>149</v>
      </c>
      <c r="C30" s="151" t="str">
        <f>IF(AND('Step 0 NDC Selection'!$C$10="Ex post",OR(C25&gt;'Step 0 NDC Selection'!$C$15,C25&gt;'Step 0 NDC Selection'!$C$14,C25&lt;'Step 0 NDC Selection'!$C$13)),"",IF('Step 0 NDC Selection'!$C$17="BAU",IF('Step 0 NDC Selection'!$C$19="No",IF('Step 2 GHG Data'!C17="","",'Step 2 GHG Data'!C17),IF('Step 0 NDC Selection'!$C$19="Yes",IF('Step 2 GHG Data'!C16="","",'Step 2 GHG Data'!C16),"")),""))</f>
        <v/>
      </c>
      <c r="D30" s="151" t="str">
        <f>IF(AND('Step 0 NDC Selection'!$C$10="Ex post",OR(D25&gt;'Step 0 NDC Selection'!$C$15,D25&gt;'Step 0 NDC Selection'!$C$14,D25&lt;'Step 0 NDC Selection'!$C$13)),"",IF('Step 0 NDC Selection'!$C$17="BAU",IF('Step 0 NDC Selection'!$C$19="No",IF('Step 2 GHG Data'!D17="","",'Step 2 GHG Data'!D17),IF('Step 0 NDC Selection'!$C$19="Yes",IF('Step 2 GHG Data'!D16="","",'Step 2 GHG Data'!D16),"")),""))</f>
        <v/>
      </c>
      <c r="E30" s="151" t="str">
        <f>IF(AND('Step 0 NDC Selection'!$C$10="Ex post",OR(E25&gt;'Step 0 NDC Selection'!$C$15,E25&gt;'Step 0 NDC Selection'!$C$14,E25&lt;'Step 0 NDC Selection'!$C$13)),"",IF('Step 0 NDC Selection'!$C$17="BAU",IF('Step 0 NDC Selection'!$C$19="No",IF('Step 2 GHG Data'!E17="","",'Step 2 GHG Data'!E17),IF('Step 0 NDC Selection'!$C$19="Yes",IF('Step 2 GHG Data'!E16="","",'Step 2 GHG Data'!E16),"")),""))</f>
        <v/>
      </c>
      <c r="F30" s="151" t="str">
        <f>IF(AND('Step 0 NDC Selection'!$C$10="Ex post",OR(F25&gt;'Step 0 NDC Selection'!$C$15,F25&gt;'Step 0 NDC Selection'!$C$14,F25&lt;'Step 0 NDC Selection'!$C$13)),"",IF('Step 0 NDC Selection'!$C$17="BAU",IF('Step 0 NDC Selection'!$C$19="No",IF('Step 2 GHG Data'!F17="","",'Step 2 GHG Data'!F17),IF('Step 0 NDC Selection'!$C$19="Yes",IF('Step 2 GHG Data'!F16="","",'Step 2 GHG Data'!F16),"")),""))</f>
        <v/>
      </c>
      <c r="G30" s="151" t="str">
        <f>IF(AND('Step 0 NDC Selection'!$C$10="Ex post",OR(G25&gt;'Step 0 NDC Selection'!$C$15,G25&gt;'Step 0 NDC Selection'!$C$14,G25&lt;'Step 0 NDC Selection'!$C$13)),"",IF('Step 0 NDC Selection'!$C$17="BAU",IF('Step 0 NDC Selection'!$C$19="No",IF('Step 2 GHG Data'!G17="","",'Step 2 GHG Data'!G17),IF('Step 0 NDC Selection'!$C$19="Yes",IF('Step 2 GHG Data'!G16="","",'Step 2 GHG Data'!G16),"")),""))</f>
        <v/>
      </c>
      <c r="H30" s="151" t="str">
        <f>IF(AND('Step 0 NDC Selection'!$C$10="Ex post",OR(H25&gt;'Step 0 NDC Selection'!$C$15,H25&gt;'Step 0 NDC Selection'!$C$14,H25&lt;'Step 0 NDC Selection'!$C$13)),"",IF('Step 0 NDC Selection'!$C$17="BAU",IF('Step 0 NDC Selection'!$C$19="No",IF('Step 2 GHG Data'!H17="","",'Step 2 GHG Data'!H17),IF('Step 0 NDC Selection'!$C$19="Yes",IF('Step 2 GHG Data'!H16="","",'Step 2 GHG Data'!H16),"")),""))</f>
        <v/>
      </c>
      <c r="I30" s="151" t="str">
        <f>IF(AND('Step 0 NDC Selection'!$C$10="Ex post",OR(I25&gt;'Step 0 NDC Selection'!$C$15,I25&gt;'Step 0 NDC Selection'!$C$14,I25&lt;'Step 0 NDC Selection'!$C$13)),"",IF('Step 0 NDC Selection'!$C$17="BAU",IF('Step 0 NDC Selection'!$C$19="No",IF('Step 2 GHG Data'!I17="","",'Step 2 GHG Data'!I17),IF('Step 0 NDC Selection'!$C$19="Yes",IF('Step 2 GHG Data'!I16="","",'Step 2 GHG Data'!I16),"")),""))</f>
        <v/>
      </c>
      <c r="J30" s="151" t="str">
        <f>IF(AND('Step 0 NDC Selection'!$C$10="Ex post",OR(J25&gt;'Step 0 NDC Selection'!$C$15,J25&gt;'Step 0 NDC Selection'!$C$14,J25&lt;'Step 0 NDC Selection'!$C$13)),"",IF('Step 0 NDC Selection'!$C$17="BAU",IF('Step 0 NDC Selection'!$C$19="No",IF('Step 2 GHG Data'!J17="","",'Step 2 GHG Data'!J17),IF('Step 0 NDC Selection'!$C$19="Yes",IF('Step 2 GHG Data'!J16="","",'Step 2 GHG Data'!J16),"")),""))</f>
        <v/>
      </c>
      <c r="K30" s="151" t="str">
        <f>IF(AND('Step 0 NDC Selection'!$C$10="Ex post",OR(K25&gt;'Step 0 NDC Selection'!$C$15,K25&gt;'Step 0 NDC Selection'!$C$14,K25&lt;'Step 0 NDC Selection'!$C$13)),"",IF('Step 0 NDC Selection'!$C$17="BAU",IF('Step 0 NDC Selection'!$C$19="No",IF('Step 2 GHG Data'!K17="","",'Step 2 GHG Data'!K17),IF('Step 0 NDC Selection'!$C$19="Yes",IF('Step 2 GHG Data'!K16="","",'Step 2 GHG Data'!K16),"")),""))</f>
        <v/>
      </c>
      <c r="L30" s="151" t="str">
        <f>IF(AND('Step 0 NDC Selection'!$C$10="Ex post",OR(L25&gt;'Step 0 NDC Selection'!$C$15,L25&gt;'Step 0 NDC Selection'!$C$14,L25&lt;'Step 0 NDC Selection'!$C$13)),"",IF('Step 0 NDC Selection'!$C$17="BAU",IF('Step 0 NDC Selection'!$C$19="No",IF('Step 2 GHG Data'!L17="","",'Step 2 GHG Data'!L17),IF('Step 0 NDC Selection'!$C$19="Yes",IF('Step 2 GHG Data'!L16="","",'Step 2 GHG Data'!L16),"")),""))</f>
        <v/>
      </c>
      <c r="M30" s="151" t="str">
        <f>IF(AND('Step 0 NDC Selection'!$C$10="Ex post",OR(M25&gt;'Step 0 NDC Selection'!$C$15,M25&gt;'Step 0 NDC Selection'!$C$14,M25&lt;'Step 0 NDC Selection'!$C$13)),"",IF('Step 0 NDC Selection'!$C$17="BAU",IF('Step 0 NDC Selection'!$C$19="No",IF('Step 2 GHG Data'!M17="","",'Step 2 GHG Data'!M17),IF('Step 0 NDC Selection'!$C$19="Yes",IF('Step 2 GHG Data'!M16="","",'Step 2 GHG Data'!M16),"")),""))</f>
        <v/>
      </c>
      <c r="N30" s="151" t="str">
        <f>IF(AND('Step 0 NDC Selection'!$C$10="Ex post",OR(N25&gt;'Step 0 NDC Selection'!$C$15,N25&gt;'Step 0 NDC Selection'!$C$14,N25&lt;'Step 0 NDC Selection'!$C$13)),"",IF('Step 0 NDC Selection'!$C$17="BAU",IF('Step 0 NDC Selection'!$C$19="No",IF('Step 2 GHG Data'!N17="","",'Step 2 GHG Data'!N17),IF('Step 0 NDC Selection'!$C$19="Yes",IF('Step 2 GHG Data'!N16="","",'Step 2 GHG Data'!N16),"")),""))</f>
        <v/>
      </c>
      <c r="O30" s="151" t="str">
        <f>IF(AND('Step 0 NDC Selection'!$C$10="Ex post",OR(O25&gt;'Step 0 NDC Selection'!$C$15,O25&gt;'Step 0 NDC Selection'!$C$14,O25&lt;'Step 0 NDC Selection'!$C$13)),"",IF('Step 0 NDC Selection'!$C$17="BAU",IF('Step 0 NDC Selection'!$C$19="No",IF('Step 2 GHG Data'!O17="","",'Step 2 GHG Data'!O17),IF('Step 0 NDC Selection'!$C$19="Yes",IF('Step 2 GHG Data'!O16="","",'Step 2 GHG Data'!O16),"")),""))</f>
        <v/>
      </c>
      <c r="P30" s="151" t="str">
        <f>IF(AND('Step 0 NDC Selection'!$C$10="Ex post",OR(P25&gt;'Step 0 NDC Selection'!$C$15,P25&gt;'Step 0 NDC Selection'!$C$14,P25&lt;'Step 0 NDC Selection'!$C$13)),"",IF('Step 0 NDC Selection'!$C$17="BAU",IF('Step 0 NDC Selection'!$C$19="No",IF('Step 2 GHG Data'!P17="","",'Step 2 GHG Data'!P17),IF('Step 0 NDC Selection'!$C$19="Yes",IF('Step 2 GHG Data'!P16="","",'Step 2 GHG Data'!P16),"")),""))</f>
        <v/>
      </c>
      <c r="Q30" s="151" t="str">
        <f>IF(AND('Step 0 NDC Selection'!$C$10="Ex post",OR(Q25&gt;'Step 0 NDC Selection'!$C$15,Q25&gt;'Step 0 NDC Selection'!$C$14,Q25&lt;'Step 0 NDC Selection'!$C$13)),"",IF('Step 0 NDC Selection'!$C$17="BAU",IF('Step 0 NDC Selection'!$C$19="No",IF('Step 2 GHG Data'!Q17="","",'Step 2 GHG Data'!Q17),IF('Step 0 NDC Selection'!$C$19="Yes",IF('Step 2 GHG Data'!Q16="","",'Step 2 GHG Data'!Q16),"")),""))</f>
        <v/>
      </c>
    </row>
    <row r="31" spans="2:23" ht="17" x14ac:dyDescent="0.35">
      <c r="B31" s="153" t="s">
        <v>150</v>
      </c>
      <c r="C31" s="151" t="str">
        <f>IF(C30="","",C30+C29)</f>
        <v/>
      </c>
      <c r="D31" s="151" t="str">
        <f>IF(D30="","",D30+D29)</f>
        <v/>
      </c>
      <c r="E31" s="151" t="str">
        <f t="shared" ref="E31" si="5">IF(E30="","",E30+E29)</f>
        <v/>
      </c>
      <c r="F31" s="151" t="str">
        <f t="shared" ref="F31" si="6">IF(F30="","",F30+F29)</f>
        <v/>
      </c>
      <c r="G31" s="151" t="str">
        <f t="shared" ref="G31" si="7">IF(G30="","",G30+G29)</f>
        <v/>
      </c>
      <c r="H31" s="151" t="str">
        <f t="shared" ref="H31" si="8">IF(H30="","",H30+H29)</f>
        <v/>
      </c>
      <c r="I31" s="151" t="str">
        <f t="shared" ref="I31" si="9">IF(I30="","",I30+I29)</f>
        <v/>
      </c>
      <c r="J31" s="151" t="str">
        <f t="shared" ref="J31" si="10">IF(J30="","",J30+J29)</f>
        <v/>
      </c>
      <c r="K31" s="151" t="str">
        <f t="shared" ref="K31" si="11">IF(K30="","",K30+K29)</f>
        <v/>
      </c>
      <c r="L31" s="151" t="str">
        <f t="shared" ref="L31" si="12">IF(L30="","",L30+L29)</f>
        <v/>
      </c>
      <c r="M31" s="151" t="str">
        <f t="shared" ref="M31" si="13">IF(M30="","",M30+M29)</f>
        <v/>
      </c>
      <c r="N31" s="151" t="str">
        <f t="shared" ref="N31" si="14">IF(N30="","",N30+N29)</f>
        <v/>
      </c>
      <c r="O31" s="151" t="str">
        <f t="shared" ref="O31" si="15">IF(O30="","",O30+O29)</f>
        <v/>
      </c>
      <c r="P31" s="151" t="str">
        <f t="shared" ref="P31" si="16">IF(P30="","",P30+P29)</f>
        <v/>
      </c>
      <c r="Q31" s="151" t="str">
        <f t="shared" ref="Q31" si="17">IF(Q30="","",Q30+Q29)</f>
        <v/>
      </c>
    </row>
    <row r="32" spans="2:23" ht="17" x14ac:dyDescent="0.4">
      <c r="B32" s="146"/>
      <c r="C32" s="152"/>
      <c r="D32" s="152"/>
      <c r="E32" s="152"/>
      <c r="F32" s="152"/>
      <c r="G32" s="152"/>
      <c r="H32" s="152"/>
      <c r="I32" s="152"/>
      <c r="J32" s="152"/>
      <c r="K32" s="152"/>
      <c r="L32" s="152"/>
      <c r="M32" s="152"/>
      <c r="N32" s="152"/>
      <c r="O32" s="152"/>
      <c r="P32" s="152"/>
      <c r="Q32" s="152"/>
    </row>
    <row r="33" s="80" customFormat="1" x14ac:dyDescent="0.35"/>
    <row r="34" s="80" customFormat="1" x14ac:dyDescent="0.35"/>
    <row r="35" s="80" customFormat="1" x14ac:dyDescent="0.35"/>
    <row r="36" s="80" customFormat="1" x14ac:dyDescent="0.35"/>
    <row r="37" s="80" customFormat="1" x14ac:dyDescent="0.35"/>
    <row r="38" s="80" customFormat="1" x14ac:dyDescent="0.35"/>
    <row r="39" s="80" customFormat="1" x14ac:dyDescent="0.35"/>
    <row r="40" s="80" customFormat="1" x14ac:dyDescent="0.35"/>
    <row r="41" s="80" customFormat="1" x14ac:dyDescent="0.35"/>
    <row r="42" s="80" customFormat="1" x14ac:dyDescent="0.35"/>
    <row r="43" s="80" customFormat="1" x14ac:dyDescent="0.35"/>
    <row r="44" s="80" customFormat="1" x14ac:dyDescent="0.35"/>
    <row r="45" s="80" customFormat="1" x14ac:dyDescent="0.35"/>
    <row r="46" s="80" customFormat="1" x14ac:dyDescent="0.35"/>
    <row r="47" s="80" customFormat="1" x14ac:dyDescent="0.35"/>
    <row r="48" s="80" customFormat="1" x14ac:dyDescent="0.35"/>
    <row r="49" s="80" customFormat="1" x14ac:dyDescent="0.35"/>
    <row r="50" s="80" customFormat="1" x14ac:dyDescent="0.35"/>
    <row r="51" s="80" customFormat="1" x14ac:dyDescent="0.35"/>
    <row r="52" s="80" customFormat="1" ht="13" customHeight="1" x14ac:dyDescent="0.35"/>
    <row r="53" s="80" customFormat="1" ht="15.65" customHeight="1" x14ac:dyDescent="0.35"/>
    <row r="54" s="80" customFormat="1" x14ac:dyDescent="0.35"/>
    <row r="55" s="80" customFormat="1" x14ac:dyDescent="0.35"/>
    <row r="56" s="80" customFormat="1" x14ac:dyDescent="0.35"/>
    <row r="57" s="80" customFormat="1" x14ac:dyDescent="0.35"/>
    <row r="58" s="80" customFormat="1" x14ac:dyDescent="0.35"/>
    <row r="59" s="80" customFormat="1" x14ac:dyDescent="0.35"/>
    <row r="60" s="80" customFormat="1" x14ac:dyDescent="0.35"/>
    <row r="61" s="80" customFormat="1" x14ac:dyDescent="0.35"/>
    <row r="62" s="80" customFormat="1" x14ac:dyDescent="0.35"/>
    <row r="63" s="80" customFormat="1" x14ac:dyDescent="0.35"/>
    <row r="64" s="80" customFormat="1" x14ac:dyDescent="0.35"/>
    <row r="65" s="80" customFormat="1" x14ac:dyDescent="0.35"/>
    <row r="66" s="80" customFormat="1" x14ac:dyDescent="0.35"/>
    <row r="67" s="80" customFormat="1" x14ac:dyDescent="0.35"/>
    <row r="68" s="80" customFormat="1" x14ac:dyDescent="0.35"/>
    <row r="69" s="80" customFormat="1" x14ac:dyDescent="0.35"/>
    <row r="70" s="80" customFormat="1" x14ac:dyDescent="0.35"/>
    <row r="71" s="80" customFormat="1" x14ac:dyDescent="0.35"/>
    <row r="72" s="80" customFormat="1" x14ac:dyDescent="0.35"/>
    <row r="73" s="80" customFormat="1" x14ac:dyDescent="0.35"/>
    <row r="74" s="80" customFormat="1" x14ac:dyDescent="0.35"/>
    <row r="75" s="80" customFormat="1" x14ac:dyDescent="0.35"/>
    <row r="76" s="80" customFormat="1" x14ac:dyDescent="0.35"/>
    <row r="77" s="80" customFormat="1" x14ac:dyDescent="0.35"/>
  </sheetData>
  <sheetProtection algorithmName="SHA-512" hashValue="bTfBCxssxkZeGiBSlOmx7yfbAJ3ibStXFk08565V8oZvVQAh1pJHaC0hpt+fNNpITyMnNORZgHu2b1Vu+o8lHQ==" saltValue="WqHReWKG/WgV1jyVegJlmA==" spinCount="100000" sheet="1" objects="1" scenarios="1"/>
  <mergeCells count="8">
    <mergeCell ref="B2:L3"/>
    <mergeCell ref="B23:Q23"/>
    <mergeCell ref="B22:Q22"/>
    <mergeCell ref="B11:Q11"/>
    <mergeCell ref="B4:E6"/>
    <mergeCell ref="B7:H8"/>
    <mergeCell ref="J5:Q8"/>
    <mergeCell ref="B10:Q10"/>
  </mergeCells>
  <conditionalFormatting sqref="C15:Q19">
    <cfRule type="containsBlanks" dxfId="62" priority="63">
      <formula>LEN(TRIM(C15))=0</formula>
    </cfRule>
  </conditionalFormatting>
  <conditionalFormatting sqref="C27:Q31">
    <cfRule type="containsBlanks" dxfId="60" priority="65">
      <formula>LEN(TRIM(C27))=0</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 id="{1D5B5205-0A12-4399-BB4D-EC42FE156498}">
            <xm:f>COUNT('Step 3 Article 6 Information'!$C$18:$Q$20,'Step 3 Article 6 Information'!$C$23:$Q$23)=0</xm:f>
            <x14:dxf>
              <font>
                <color theme="0" tint="-0.14996795556505021"/>
              </font>
              <fill>
                <patternFill>
                  <bgColor theme="0" tint="-0.14996795556505021"/>
                </patternFill>
              </fill>
              <border>
                <left/>
                <right/>
                <top/>
                <bottom/>
              </border>
            </x14:dxf>
          </x14:cfRule>
          <xm:sqref>A2:B2 J5 A1:XFD1 M2:XFD3 A3 A4:B4 F4:XFD4 A5:A6 F5:H6 I5:I8 R5:XFD8 A7:B7 A8:A9 B9:XFD9 A10:B10 R10:XFD10 A11:XFD1048576</xm:sqref>
        </x14:conditionalFormatting>
        <x14:conditionalFormatting xmlns:xm="http://schemas.microsoft.com/office/excel/2006/main">
          <x14:cfRule type="expression" priority="4" id="{B9AE267A-A036-4702-8106-918204F631B3}">
            <xm:f>COUNT('Step 3 Article 6 Information'!$C$18:$Q$20,'Step 3 Article 6 Information'!$C$23:$Q$23)=0</xm:f>
            <x14:dxf>
              <font>
                <color rgb="FFC00000"/>
              </font>
              <fill>
                <patternFill>
                  <bgColor theme="0" tint="-0.14996795556505021"/>
                </patternFill>
              </fill>
            </x14:dxf>
          </x14:cfRule>
          <xm:sqref>B2</xm:sqref>
        </x14:conditionalFormatting>
        <x14:conditionalFormatting xmlns:xm="http://schemas.microsoft.com/office/excel/2006/main">
          <x14:cfRule type="expression" priority="8" id="{DC3ED3BB-C1BD-42F7-A4A5-70A31738E9A2}">
            <xm:f>'Step 0 NDC Selection'!$C$17="BAU"</xm:f>
            <x14:dxf>
              <font>
                <color theme="0" tint="-0.14996795556505021"/>
              </font>
              <fill>
                <patternFill patternType="gray125">
                  <fgColor theme="0" tint="-0.14996795556505021"/>
                  <bgColor theme="0" tint="-4.9989318521683403E-2"/>
                </patternFill>
              </fill>
              <border>
                <left/>
                <right/>
                <top/>
                <bottom/>
                <vertical/>
                <horizontal/>
              </border>
            </x14:dxf>
          </x14:cfRule>
          <xm:sqref>B10:Q19</xm:sqref>
        </x14:conditionalFormatting>
        <x14:conditionalFormatting xmlns:xm="http://schemas.microsoft.com/office/excel/2006/main">
          <x14:cfRule type="expression" priority="7" id="{FB19B695-2510-4A48-92B7-1ED701FA036D}">
            <xm:f>'Step 0 NDC Selection'!$C$17="Base Year"</xm:f>
            <x14:dxf>
              <font>
                <color theme="0" tint="-0.14996795556505021"/>
              </font>
              <fill>
                <patternFill patternType="gray125">
                  <fgColor theme="0" tint="-0.14996795556505021"/>
                  <bgColor theme="0" tint="-4.9989318521683403E-2"/>
                </patternFill>
              </fill>
              <border>
                <left/>
                <right/>
                <top/>
                <bottom/>
                <vertical/>
                <horizontal/>
              </border>
            </x14:dxf>
          </x14:cfRule>
          <xm:sqref>B22:Q31</xm:sqref>
        </x14:conditionalFormatting>
        <x14:conditionalFormatting xmlns:xm="http://schemas.microsoft.com/office/excel/2006/main">
          <x14:cfRule type="expression" priority="26" id="{EF80DB78-C4A9-4918-A112-F7E7D380DB55}">
            <xm:f>AND($B$2="",'Step 0 NDC Selection'!$C$10="Ex post",OR('Step 0 NDC Selection'!$C$14&lt;2021,2021&lt;'Step 0 NDC Selection'!$C$13))</xm:f>
            <x14:dxf>
              <font>
                <color theme="0" tint="-0.24994659260841701"/>
              </font>
              <fill>
                <patternFill patternType="gray125">
                  <bgColor theme="0" tint="-0.14996795556505021"/>
                </patternFill>
              </fill>
            </x14:dxf>
          </x14:cfRule>
          <xm:sqref>C13:C19 C25:C31</xm:sqref>
        </x14:conditionalFormatting>
        <x14:conditionalFormatting xmlns:xm="http://schemas.microsoft.com/office/excel/2006/main">
          <x14:cfRule type="expression" priority="62" id="{7C7235F5-408A-4ED3-9212-A71066E7D0B5}">
            <xm:f>'Step 0 NDC Selection'!$C$10="Ex ante"</xm:f>
            <x14:dxf>
              <fill>
                <patternFill>
                  <bgColor theme="7" tint="0.79998168889431442"/>
                </patternFill>
              </fill>
            </x14:dxf>
          </x14:cfRule>
          <xm:sqref>C15:Q19</xm:sqref>
        </x14:conditionalFormatting>
        <x14:conditionalFormatting xmlns:xm="http://schemas.microsoft.com/office/excel/2006/main">
          <x14:cfRule type="expression" priority="64" id="{B6E46C84-071C-48FF-B597-1BE78C11FD22}">
            <xm:f>'Step 0 NDC Selection'!$C$10="Ex ante"</xm:f>
            <x14:dxf>
              <fill>
                <patternFill>
                  <bgColor theme="7" tint="0.79998168889431442"/>
                </patternFill>
              </fill>
            </x14:dxf>
          </x14:cfRule>
          <xm:sqref>C27:Q31</xm:sqref>
        </x14:conditionalFormatting>
        <x14:conditionalFormatting xmlns:xm="http://schemas.microsoft.com/office/excel/2006/main">
          <x14:cfRule type="expression" priority="25" id="{B9CC97B2-BF1C-4A2A-9B60-71DAFF0E3882}">
            <xm:f>AND($B$2="",'Step 0 NDC Selection'!$C$10="Ex post",OR('Step 0 NDC Selection'!$C$14&lt;2022,2022&lt;'Step 0 NDC Selection'!$C$13))</xm:f>
            <x14:dxf>
              <font>
                <color theme="0" tint="-0.24994659260841701"/>
              </font>
              <fill>
                <patternFill patternType="gray125">
                  <bgColor theme="0" tint="-0.14996795556505021"/>
                </patternFill>
              </fill>
            </x14:dxf>
          </x14:cfRule>
          <xm:sqref>D13:D19 D25:D31</xm:sqref>
        </x14:conditionalFormatting>
        <x14:conditionalFormatting xmlns:xm="http://schemas.microsoft.com/office/excel/2006/main">
          <x14:cfRule type="expression" priority="24" id="{8B4A0592-4E58-4239-A81C-35A201C9CD47}">
            <xm:f>AND($B$2="",'Step 0 NDC Selection'!$C$10="Ex post",OR('Step 0 NDC Selection'!$C$14&lt;2023,2023&lt;'Step 0 NDC Selection'!$C$13))</xm:f>
            <x14:dxf>
              <font>
                <color theme="0" tint="-0.24994659260841701"/>
              </font>
              <fill>
                <patternFill patternType="gray125">
                  <bgColor theme="0" tint="-0.14996795556505021"/>
                </patternFill>
              </fill>
            </x14:dxf>
          </x14:cfRule>
          <xm:sqref>E13:E19 E25:E31</xm:sqref>
        </x14:conditionalFormatting>
        <x14:conditionalFormatting xmlns:xm="http://schemas.microsoft.com/office/excel/2006/main">
          <x14:cfRule type="expression" priority="23" id="{1301C437-129E-40F7-BB80-F1DBC67E0C8D}">
            <xm:f>AND($B$2="",'Step 0 NDC Selection'!$C$10="Ex post",OR('Step 0 NDC Selection'!$C$14&lt;2024,2024&lt;'Step 0 NDC Selection'!$C$13))</xm:f>
            <x14:dxf>
              <font>
                <color theme="0" tint="-0.24994659260841701"/>
              </font>
              <fill>
                <patternFill patternType="gray125">
                  <bgColor theme="0" tint="-0.14996795556505021"/>
                </patternFill>
              </fill>
            </x14:dxf>
          </x14:cfRule>
          <xm:sqref>F13:F19 F25:F31</xm:sqref>
        </x14:conditionalFormatting>
        <x14:conditionalFormatting xmlns:xm="http://schemas.microsoft.com/office/excel/2006/main">
          <x14:cfRule type="expression" priority="22" id="{B4F66E4E-D5A7-466F-8ED2-4EAD0EF8E9A5}">
            <xm:f>AND($B$2="",'Step 0 NDC Selection'!$C$10="Ex post",OR(2025&lt;'Step 0 NDC Selection'!$C$13,'Step 0 NDC Selection'!$C$14&lt;2025))</xm:f>
            <x14:dxf>
              <font>
                <color theme="0" tint="-0.24994659260841701"/>
              </font>
              <fill>
                <patternFill patternType="gray125">
                  <bgColor theme="0" tint="-0.14996795556505021"/>
                </patternFill>
              </fill>
            </x14:dxf>
          </x14:cfRule>
          <xm:sqref>G13:G19 G25:G31</xm:sqref>
        </x14:conditionalFormatting>
        <x14:conditionalFormatting xmlns:xm="http://schemas.microsoft.com/office/excel/2006/main">
          <x14:cfRule type="expression" priority="21" id="{29CBBCA6-B0D7-4206-86E0-1211DD9EF942}">
            <xm:f>AND($B$2="",'Step 0 NDC Selection'!$C$10="Ex post",OR('Step 0 NDC Selection'!$C$14&lt;2026,2026&lt;'Step 0 NDC Selection'!$C$13))</xm:f>
            <x14:dxf>
              <font>
                <color theme="0" tint="-0.24994659260841701"/>
              </font>
              <fill>
                <patternFill patternType="gray125">
                  <bgColor theme="0" tint="-0.14996795556505021"/>
                </patternFill>
              </fill>
            </x14:dxf>
          </x14:cfRule>
          <xm:sqref>H13:H19 H25:H31</xm:sqref>
        </x14:conditionalFormatting>
        <x14:conditionalFormatting xmlns:xm="http://schemas.microsoft.com/office/excel/2006/main">
          <x14:cfRule type="expression" priority="30" id="{A9CB20F4-6074-4888-A45B-9A2DACCFCBD2}">
            <xm:f>AND($B$2="",'Step 0 NDC Selection'!$C$10="Ex post",OR('Step 0 NDC Selection'!$C$14&lt;2027,2027&lt;'Step 0 NDC Selection'!$C$13))</xm:f>
            <x14:dxf>
              <font>
                <color theme="0" tint="-0.24994659260841701"/>
              </font>
              <fill>
                <patternFill patternType="gray125">
                  <bgColor theme="0" tint="-0.14996795556505021"/>
                </patternFill>
              </fill>
            </x14:dxf>
          </x14:cfRule>
          <xm:sqref>I13:I19 I25:I31</xm:sqref>
        </x14:conditionalFormatting>
        <x14:conditionalFormatting xmlns:xm="http://schemas.microsoft.com/office/excel/2006/main">
          <x14:cfRule type="expression" priority="20" id="{3BA656EB-6814-4DD0-A58F-3BC67B00C4D9}">
            <xm:f>AND($B$2="",'Step 0 NDC Selection'!$C$10="Ex post",OR(2028&lt;'Step 0 NDC Selection'!$C$13,'Step 0 NDC Selection'!$C$14&lt;2028))</xm:f>
            <x14:dxf>
              <font>
                <color theme="0" tint="-0.24994659260841701"/>
              </font>
              <fill>
                <patternFill patternType="gray125">
                  <bgColor theme="0" tint="-0.14996795556505021"/>
                </patternFill>
              </fill>
            </x14:dxf>
          </x14:cfRule>
          <xm:sqref>J13:J19 J25:J31</xm:sqref>
        </x14:conditionalFormatting>
        <x14:conditionalFormatting xmlns:xm="http://schemas.microsoft.com/office/excel/2006/main">
          <x14:cfRule type="expression" priority="1" id="{CD9497DF-61B2-41E7-AA62-924B945E5975}">
            <xm:f>'Step 0 NDC Selection'!$C$10="Ex ante"</xm:f>
            <x14:dxf>
              <font>
                <color theme="1"/>
              </font>
              <fill>
                <patternFill>
                  <bgColor theme="9" tint="0.79998168889431442"/>
                </patternFill>
              </fill>
              <border>
                <left style="thin">
                  <color auto="1"/>
                </left>
                <right style="thin">
                  <color auto="1"/>
                </right>
                <top style="thin">
                  <color auto="1"/>
                </top>
                <bottom style="thin">
                  <color auto="1"/>
                </bottom>
                <vertical/>
                <horizontal/>
              </border>
            </x14:dxf>
          </x14:cfRule>
          <xm:sqref>J5:Q8</xm:sqref>
        </x14:conditionalFormatting>
        <x14:conditionalFormatting xmlns:xm="http://schemas.microsoft.com/office/excel/2006/main">
          <x14:cfRule type="expression" priority="19" id="{7B8882BE-B66D-4B00-81A4-E1E61B1F40F4}">
            <xm:f>AND($B$2="",'Step 0 NDC Selection'!$C$10="Ex post",OR(2029&lt;'Step 0 NDC Selection'!$C$13,'Step 0 NDC Selection'!$C$14&lt;2029))</xm:f>
            <x14:dxf>
              <font>
                <color theme="0" tint="-0.24994659260841701"/>
              </font>
              <fill>
                <patternFill patternType="gray125">
                  <bgColor theme="0" tint="-0.14996795556505021"/>
                </patternFill>
              </fill>
            </x14:dxf>
          </x14:cfRule>
          <xm:sqref>K13:K19 K25:K31</xm:sqref>
        </x14:conditionalFormatting>
        <x14:conditionalFormatting xmlns:xm="http://schemas.microsoft.com/office/excel/2006/main">
          <x14:cfRule type="expression" priority="18" id="{DC5D38A0-0342-4918-A426-77642269F845}">
            <xm:f>AND($B$2="",'Step 0 NDC Selection'!$C$10="Ex post",OR(2030&lt;'Step 0 NDC Selection'!$C$13,'Step 0 NDC Selection'!$C$14&lt;2030))</xm:f>
            <x14:dxf>
              <font>
                <color theme="0" tint="-0.24994659260841701"/>
              </font>
              <fill>
                <patternFill patternType="gray125">
                  <bgColor theme="0" tint="-0.14996795556505021"/>
                </patternFill>
              </fill>
            </x14:dxf>
          </x14:cfRule>
          <xm:sqref>L13:L19 L25:L31</xm:sqref>
        </x14:conditionalFormatting>
        <x14:conditionalFormatting xmlns:xm="http://schemas.microsoft.com/office/excel/2006/main">
          <x14:cfRule type="expression" priority="17" id="{F8157903-BADF-42A2-9B60-B040B14BA7B5}">
            <xm:f>AND($B$2="",'Step 0 NDC Selection'!$C$10="Ex post",OR(2031&lt;'Step 0 NDC Selection'!$C$13,'Step 0 NDC Selection'!$C$14&lt;2031))</xm:f>
            <x14:dxf>
              <font>
                <color theme="0" tint="-0.24994659260841701"/>
              </font>
              <fill>
                <patternFill patternType="gray125">
                  <bgColor theme="0" tint="-0.14996795556505021"/>
                </patternFill>
              </fill>
            </x14:dxf>
          </x14:cfRule>
          <xm:sqref>M13:M19 M25:M31</xm:sqref>
        </x14:conditionalFormatting>
        <x14:conditionalFormatting xmlns:xm="http://schemas.microsoft.com/office/excel/2006/main">
          <x14:cfRule type="expression" priority="27" id="{A42B352B-CB5D-4A91-A146-682B3DEA3309}">
            <xm:f>AND($B$2="",'Step 0 NDC Selection'!$C$10="Ex post",OR('Step 0 NDC Selection'!$C$14&lt;2032,2032&lt;'Step 0 NDC Selection'!$C$13))</xm:f>
            <x14:dxf>
              <font>
                <color theme="0" tint="-0.24994659260841701"/>
              </font>
              <fill>
                <patternFill patternType="gray125">
                  <bgColor theme="0" tint="-0.14996795556505021"/>
                </patternFill>
              </fill>
            </x14:dxf>
          </x14:cfRule>
          <xm:sqref>N13:N19 N25:N31</xm:sqref>
        </x14:conditionalFormatting>
        <x14:conditionalFormatting xmlns:xm="http://schemas.microsoft.com/office/excel/2006/main">
          <x14:cfRule type="expression" priority="16" id="{A8B18FEA-F469-429A-AF19-C1374F61D82E}">
            <xm:f>AND($B$2="",'Step 0 NDC Selection'!$C$10="Ex post",OR('Step 0 NDC Selection'!$C$14&lt;2033,2033&lt;'Step 0 NDC Selection'!$C$13))</xm:f>
            <x14:dxf>
              <font>
                <color theme="0" tint="-0.24994659260841701"/>
              </font>
              <fill>
                <patternFill patternType="gray125">
                  <bgColor theme="0" tint="-0.14996795556505021"/>
                </patternFill>
              </fill>
            </x14:dxf>
          </x14:cfRule>
          <xm:sqref>O13:O19 O25:O31</xm:sqref>
        </x14:conditionalFormatting>
        <x14:conditionalFormatting xmlns:xm="http://schemas.microsoft.com/office/excel/2006/main">
          <x14:cfRule type="expression" priority="15" id="{5F5DA5AB-6799-4151-919A-B9F47D671D02}">
            <xm:f>AND($B$2="",'Step 0 NDC Selection'!$C$10="Ex post",OR('Step 0 NDC Selection'!$C$14&lt;2034,2034&lt;'Step 0 NDC Selection'!$C$13))</xm:f>
            <x14:dxf>
              <font>
                <color theme="0" tint="-0.24994659260841701"/>
              </font>
              <fill>
                <patternFill patternType="gray125">
                  <bgColor theme="0" tint="-0.14996795556505021"/>
                </patternFill>
              </fill>
            </x14:dxf>
          </x14:cfRule>
          <xm:sqref>P13:P19 P25:P31</xm:sqref>
        </x14:conditionalFormatting>
        <x14:conditionalFormatting xmlns:xm="http://schemas.microsoft.com/office/excel/2006/main">
          <x14:cfRule type="expression" priority="14" id="{762DCB03-370A-470B-98F2-2EF1F54108F7}">
            <xm:f>AND($B$2="",'Step 0 NDC Selection'!$C$10="Ex post",OR('Step 0 NDC Selection'!$C$14&lt;2035,2035&lt;'Step 0 NDC Selection'!$C$13))</xm:f>
            <x14:dxf>
              <font>
                <color theme="0" tint="-0.24994659260841701"/>
              </font>
              <fill>
                <patternFill patternType="gray125">
                  <bgColor theme="0" tint="-0.14996795556505021"/>
                </patternFill>
              </fill>
            </x14:dxf>
          </x14:cfRule>
          <xm:sqref>Q13:Q19 Q25:Q31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84755-3D44-4919-9CF4-DE4D4291EBF8}">
  <sheetPr codeName="Sheet10"/>
  <dimension ref="B4:F27"/>
  <sheetViews>
    <sheetView topLeftCell="A2" zoomScale="46" zoomScaleNormal="80" workbookViewId="0">
      <selection activeCell="F26" sqref="F26"/>
    </sheetView>
  </sheetViews>
  <sheetFormatPr defaultColWidth="8.7265625" defaultRowHeight="14.5" x14ac:dyDescent="0.35"/>
  <cols>
    <col min="1" max="2" width="8.7265625" style="10"/>
    <col min="3" max="3" width="47.26953125" style="10" customWidth="1"/>
    <col min="4" max="4" width="37.7265625" style="10" bestFit="1" customWidth="1"/>
    <col min="5" max="5" width="59.7265625" style="10" customWidth="1"/>
    <col min="6" max="16384" width="8.7265625" style="10"/>
  </cols>
  <sheetData>
    <row r="4" spans="2:6" x14ac:dyDescent="0.35">
      <c r="B4" s="10" t="s">
        <v>48</v>
      </c>
    </row>
    <row r="6" spans="2:6" ht="26" x14ac:dyDescent="0.6">
      <c r="C6" s="240" t="s">
        <v>153</v>
      </c>
      <c r="D6" s="240"/>
      <c r="E6" s="240"/>
      <c r="F6" s="75"/>
    </row>
    <row r="7" spans="2:6" x14ac:dyDescent="0.35">
      <c r="C7" s="239" t="s">
        <v>154</v>
      </c>
      <c r="D7" s="239"/>
      <c r="E7" s="239"/>
      <c r="F7" s="239"/>
    </row>
    <row r="8" spans="2:6" ht="7.5" customHeight="1" x14ac:dyDescent="0.35">
      <c r="C8" s="239"/>
      <c r="D8" s="239"/>
      <c r="E8" s="239"/>
      <c r="F8" s="239"/>
    </row>
    <row r="9" spans="2:6" ht="18.649999999999999" customHeight="1" x14ac:dyDescent="0.35">
      <c r="C9" s="241" t="s">
        <v>155</v>
      </c>
      <c r="D9" s="241"/>
      <c r="E9" s="241"/>
      <c r="F9" s="11"/>
    </row>
    <row r="11" spans="2:6" s="12" customFormat="1" ht="39" customHeight="1" x14ac:dyDescent="0.35">
      <c r="C11" s="76" t="s">
        <v>81</v>
      </c>
      <c r="D11" s="77" t="str">
        <f>'Step 0 NDC Selection'!C18</f>
        <v>Single Year</v>
      </c>
      <c r="E11" s="10"/>
    </row>
    <row r="12" spans="2:6" ht="15.5" x14ac:dyDescent="0.35">
      <c r="D12" s="78"/>
    </row>
    <row r="13" spans="2:6" ht="30" customHeight="1" x14ac:dyDescent="0.35">
      <c r="C13" s="76" t="s">
        <v>156</v>
      </c>
      <c r="D13" s="86" t="s">
        <v>31</v>
      </c>
    </row>
    <row r="17" spans="3:3" ht="30.5" x14ac:dyDescent="0.65">
      <c r="C17" s="88" t="str">
        <f>IF(COUNT('Step 3 Article 6 Information'!$C$18:$Q$20,'Step 3 Article 6 Information'!$C$23:$Q$23)=0,"Not applicable as there is no Article 6 information on Step 3","")</f>
        <v>Not applicable as there is no Article 6 information on Step 3</v>
      </c>
    </row>
    <row r="27" spans="3:3" x14ac:dyDescent="0.35">
      <c r="C27" s="10" t="s">
        <v>48</v>
      </c>
    </row>
  </sheetData>
  <sheetProtection algorithmName="SHA-512" hashValue="pwHSII3G0iHkHxat3aQfXYKmVOh//xXYRQQtITgkOiQBwNi6u41CloQ9RbkOZDKBgOsIUjGSPFJAqrlf24zmQA==" saltValue="JWh4m8RQiYldT1GFOOj8Mg==" spinCount="100000" sheet="1" objects="1" scenarios="1"/>
  <mergeCells count="3">
    <mergeCell ref="C7:F8"/>
    <mergeCell ref="C6:E6"/>
    <mergeCell ref="C9:E9"/>
  </mergeCells>
  <dataValidations count="1">
    <dataValidation type="list" allowBlank="1" showInputMessage="1" showErrorMessage="1" sqref="D13" xr:uid="{C627C4E3-9276-4D9B-8249-ADA5117FE423}">
      <formula1>"Average"</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4" id="{E0199DF5-4C90-43BC-B307-504325DFB024}">
            <xm:f>COUNT('Step 3 Article 6 Information'!$C$18:$Q$20,'Step 3 Article 6 Information'!$C$23:$Q$23)=0</xm:f>
            <x14:dxf>
              <font>
                <color theme="0" tint="-0.14996795556505021"/>
              </font>
              <fill>
                <patternFill>
                  <bgColor theme="0" tint="-0.14996795556505021"/>
                </patternFill>
              </fill>
            </x14:dxf>
          </x14:cfRule>
          <xm:sqref>A1:XFD1048576</xm:sqref>
        </x14:conditionalFormatting>
        <x14:conditionalFormatting xmlns:xm="http://schemas.microsoft.com/office/excel/2006/main">
          <x14:cfRule type="expression" priority="3" id="{54C8C656-787C-48B7-AC6E-7E4EB6C51AA6}">
            <xm:f>COUNT('Step 3 Article 6 Information'!$C$18:$Q$20,'Step 3 Article 6 Information'!$C$23:$Q$23)=0</xm:f>
            <x14:dxf>
              <font>
                <color rgb="FFC00000"/>
              </font>
              <fill>
                <patternFill>
                  <bgColor theme="0" tint="-0.14996795556505021"/>
                </patternFill>
              </fill>
            </x14:dxf>
          </x14:cfRule>
          <xm:sqref>C17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0751-D03A-48EA-AEEC-B6F687DCCDE2}">
  <sheetPr codeName="Sheet12"/>
  <dimension ref="A2:S45"/>
  <sheetViews>
    <sheetView zoomScale="43" zoomScaleNormal="85" workbookViewId="0"/>
  </sheetViews>
  <sheetFormatPr defaultColWidth="8.7265625" defaultRowHeight="14.5" x14ac:dyDescent="0.35"/>
  <cols>
    <col min="1" max="1" width="8.7265625" style="80"/>
    <col min="2" max="2" width="28.54296875" style="80" customWidth="1"/>
    <col min="3" max="3" width="11.54296875" style="80" bestFit="1" customWidth="1"/>
    <col min="4" max="4" width="18.1796875" style="80" customWidth="1"/>
    <col min="5" max="5" width="17.54296875" style="80" customWidth="1"/>
    <col min="6" max="7" width="19.54296875" style="80" customWidth="1"/>
    <col min="8" max="8" width="17.54296875" style="80" customWidth="1"/>
    <col min="9" max="9" width="19" style="80" customWidth="1"/>
    <col min="10" max="10" width="19.26953125" style="80" customWidth="1"/>
    <col min="11" max="11" width="18.453125" style="80" customWidth="1"/>
    <col min="12" max="12" width="17.1796875" style="80" customWidth="1"/>
    <col min="13" max="13" width="22" style="80" customWidth="1"/>
    <col min="14" max="15" width="19.54296875" style="80" customWidth="1"/>
    <col min="16" max="16" width="19.453125" style="80" customWidth="1"/>
    <col min="17" max="17" width="20.1796875" style="80" customWidth="1"/>
    <col min="18" max="18" width="21.26953125" style="80" customWidth="1"/>
    <col min="19" max="19" width="8.7265625" style="80"/>
    <col min="20" max="57" width="8.7265625" style="80" customWidth="1"/>
    <col min="58" max="16384" width="8.7265625" style="80"/>
  </cols>
  <sheetData>
    <row r="2" spans="2:19" ht="14.5" customHeight="1" x14ac:dyDescent="0.4">
      <c r="B2" s="218" t="str">
        <f>IF('Step 0 NDC Selection'!C10="Ex ante",_xlfn._LONGTEXT("The document is now in 'projections setting' as the user selected 'Ex ante' on Step 0, hence this data on tracking progress is the result of the planning exercise, which allows the user to look at possible scenarios. For reporting purposes, please delete ","current data in steps 0-3 and, on Step 0, select 'Ex post'"),"")</f>
        <v/>
      </c>
      <c r="C2" s="218"/>
      <c r="D2" s="218"/>
      <c r="E2" s="218"/>
      <c r="F2" s="218"/>
      <c r="G2" s="218"/>
      <c r="H2" s="218"/>
      <c r="I2" s="218"/>
      <c r="J2" s="218"/>
      <c r="K2" s="218"/>
      <c r="L2" s="218"/>
      <c r="M2" s="218"/>
      <c r="N2" s="218"/>
      <c r="O2" s="218"/>
      <c r="P2" s="218"/>
      <c r="Q2" s="218"/>
      <c r="R2" s="218"/>
      <c r="S2" s="172"/>
    </row>
    <row r="3" spans="2:19" ht="32.15" customHeight="1" x14ac:dyDescent="0.4">
      <c r="B3" s="218"/>
      <c r="C3" s="218"/>
      <c r="D3" s="218"/>
      <c r="E3" s="218"/>
      <c r="F3" s="218"/>
      <c r="G3" s="218"/>
      <c r="H3" s="218"/>
      <c r="I3" s="218"/>
      <c r="J3" s="218"/>
      <c r="K3" s="218"/>
      <c r="L3" s="218"/>
      <c r="M3" s="218"/>
      <c r="N3" s="218"/>
      <c r="O3" s="218"/>
      <c r="P3" s="218"/>
      <c r="Q3" s="218"/>
      <c r="R3" s="218"/>
      <c r="S3" s="172"/>
    </row>
    <row r="5" spans="2:19" ht="15" customHeight="1" x14ac:dyDescent="0.35">
      <c r="B5" s="237" t="s">
        <v>157</v>
      </c>
      <c r="C5" s="237"/>
      <c r="D5" s="237"/>
      <c r="E5" s="237"/>
      <c r="F5" s="237"/>
      <c r="G5" s="237"/>
      <c r="H5" s="237"/>
      <c r="I5" s="237"/>
      <c r="J5" s="237"/>
      <c r="K5" s="237"/>
      <c r="L5" s="237"/>
      <c r="M5" s="237"/>
      <c r="N5" s="237"/>
      <c r="O5" s="237"/>
      <c r="P5" s="237"/>
      <c r="Q5" s="237"/>
      <c r="R5" s="237"/>
    </row>
    <row r="6" spans="2:19" ht="15" customHeight="1" x14ac:dyDescent="0.35">
      <c r="B6" s="237"/>
      <c r="C6" s="237"/>
      <c r="D6" s="237"/>
      <c r="E6" s="237"/>
      <c r="F6" s="237"/>
      <c r="G6" s="237"/>
      <c r="H6" s="237"/>
      <c r="I6" s="237"/>
      <c r="J6" s="237"/>
      <c r="K6" s="237"/>
      <c r="L6" s="237"/>
      <c r="M6" s="237"/>
      <c r="N6" s="237"/>
      <c r="O6" s="237"/>
      <c r="P6" s="237"/>
      <c r="Q6" s="237"/>
      <c r="R6" s="237"/>
    </row>
    <row r="7" spans="2:19" x14ac:dyDescent="0.35">
      <c r="B7" s="267" t="s">
        <v>158</v>
      </c>
      <c r="C7" s="267"/>
      <c r="D7" s="267"/>
      <c r="E7" s="267"/>
      <c r="F7" s="267"/>
      <c r="G7" s="267"/>
      <c r="H7" s="267"/>
      <c r="I7" s="267"/>
      <c r="J7" s="267"/>
      <c r="K7" s="267"/>
      <c r="L7" s="267"/>
      <c r="M7" s="267"/>
      <c r="N7" s="267"/>
      <c r="O7" s="267"/>
      <c r="P7" s="267"/>
      <c r="Q7" s="267"/>
      <c r="R7" s="267"/>
    </row>
    <row r="8" spans="2:19" x14ac:dyDescent="0.35">
      <c r="B8" s="267" t="s">
        <v>226</v>
      </c>
      <c r="C8" s="267"/>
      <c r="D8" s="267"/>
      <c r="E8" s="267"/>
      <c r="F8" s="267"/>
      <c r="G8" s="267"/>
      <c r="H8" s="267"/>
      <c r="I8" s="267"/>
      <c r="J8" s="267"/>
      <c r="K8" s="267"/>
      <c r="L8" s="267"/>
      <c r="M8" s="267"/>
      <c r="N8" s="267"/>
      <c r="O8" s="267"/>
      <c r="P8" s="267"/>
      <c r="Q8" s="267"/>
      <c r="R8" s="154"/>
    </row>
    <row r="9" spans="2:19" x14ac:dyDescent="0.35">
      <c r="B9" s="155"/>
      <c r="C9" s="155"/>
      <c r="D9" s="155"/>
      <c r="E9" s="155"/>
      <c r="F9" s="155"/>
      <c r="G9" s="155"/>
      <c r="H9" s="155"/>
      <c r="I9" s="155"/>
      <c r="J9" s="155"/>
      <c r="K9" s="155"/>
      <c r="L9" s="155"/>
      <c r="M9" s="155"/>
      <c r="N9" s="155"/>
      <c r="O9" s="155"/>
      <c r="P9" s="155"/>
      <c r="Q9" s="155"/>
      <c r="R9" s="155"/>
    </row>
    <row r="10" spans="2:19" ht="17" x14ac:dyDescent="0.35">
      <c r="B10" s="264" t="s">
        <v>160</v>
      </c>
      <c r="C10" s="265"/>
      <c r="D10" s="265"/>
      <c r="E10" s="265"/>
      <c r="F10" s="265"/>
      <c r="G10" s="265"/>
      <c r="H10" s="265"/>
      <c r="I10" s="265"/>
      <c r="J10" s="265"/>
      <c r="K10" s="265"/>
      <c r="L10" s="265"/>
      <c r="M10" s="265"/>
      <c r="N10" s="265"/>
      <c r="O10" s="265"/>
      <c r="P10" s="265"/>
      <c r="Q10" s="265"/>
      <c r="R10" s="266"/>
    </row>
    <row r="11" spans="2:19" ht="17" x14ac:dyDescent="0.4">
      <c r="B11" s="258" t="s">
        <v>161</v>
      </c>
      <c r="C11" s="258"/>
      <c r="R11" s="156"/>
    </row>
    <row r="12" spans="2:19" ht="23.15" customHeight="1" x14ac:dyDescent="0.4">
      <c r="B12" s="157" t="s">
        <v>12</v>
      </c>
      <c r="C12" s="158" t="str">
        <f>IF('Step 0 NDC Selection'!C17="Base Year",'Step 1 NDC Information'!C19,"")</f>
        <v/>
      </c>
      <c r="R12" s="156"/>
    </row>
    <row r="13" spans="2:19" ht="23.15" customHeight="1" x14ac:dyDescent="0.4">
      <c r="B13" s="157" t="s">
        <v>162</v>
      </c>
      <c r="C13" s="131" t="str">
        <f>IF('Step 0 NDC Selection'!C17="Base Year",'Step 1 NDC Information'!C20,"")</f>
        <v/>
      </c>
      <c r="R13" s="156"/>
    </row>
    <row r="14" spans="2:19" ht="23.15" customHeight="1" x14ac:dyDescent="0.4">
      <c r="B14" s="157" t="s">
        <v>163</v>
      </c>
      <c r="C14" s="136" t="str">
        <f>IF('Step 0 NDC Selection'!C17="Base Year",'Step 1 NDC Information'!C23,"")</f>
        <v/>
      </c>
      <c r="R14" s="156"/>
    </row>
    <row r="15" spans="2:19" ht="26.15" customHeight="1" x14ac:dyDescent="0.4">
      <c r="B15" s="159" t="s">
        <v>164</v>
      </c>
      <c r="C15" s="131" t="str">
        <f>IF('Step 0 NDC Selection'!C17="Base Year",'Step 1 NDC Information'!C24,"")</f>
        <v/>
      </c>
      <c r="R15" s="156"/>
    </row>
    <row r="16" spans="2:19" ht="24" customHeight="1" x14ac:dyDescent="0.4">
      <c r="B16" s="259" t="s">
        <v>165</v>
      </c>
      <c r="C16" s="259"/>
      <c r="D16" s="259"/>
      <c r="E16" s="259"/>
      <c r="F16" s="259"/>
      <c r="G16" s="259"/>
      <c r="H16" s="259"/>
      <c r="I16" s="259"/>
      <c r="J16" s="259"/>
      <c r="K16" s="259"/>
      <c r="L16" s="259"/>
      <c r="M16" s="259"/>
      <c r="N16" s="259"/>
      <c r="O16" s="259"/>
      <c r="P16" s="259"/>
      <c r="Q16" s="259"/>
      <c r="R16" s="259"/>
    </row>
    <row r="17" spans="1:18" ht="17" x14ac:dyDescent="0.4">
      <c r="B17" s="242"/>
      <c r="C17" s="243"/>
      <c r="D17" s="160">
        <v>2021</v>
      </c>
      <c r="E17" s="160">
        <v>2022</v>
      </c>
      <c r="F17" s="160">
        <v>2023</v>
      </c>
      <c r="G17" s="160">
        <v>2024</v>
      </c>
      <c r="H17" s="160">
        <v>2025</v>
      </c>
      <c r="I17" s="160">
        <v>2026</v>
      </c>
      <c r="J17" s="160">
        <v>2027</v>
      </c>
      <c r="K17" s="160">
        <v>2028</v>
      </c>
      <c r="L17" s="160">
        <v>2029</v>
      </c>
      <c r="M17" s="160">
        <v>2030</v>
      </c>
      <c r="N17" s="160">
        <v>2031</v>
      </c>
      <c r="O17" s="160">
        <v>2032</v>
      </c>
      <c r="P17" s="160">
        <v>2033</v>
      </c>
      <c r="Q17" s="160">
        <v>2034</v>
      </c>
      <c r="R17" s="160">
        <v>2035</v>
      </c>
    </row>
    <row r="18" spans="1:18" ht="30.65" customHeight="1" x14ac:dyDescent="0.4">
      <c r="B18" s="260" t="s">
        <v>166</v>
      </c>
      <c r="C18" s="261"/>
      <c r="D18" s="131" t="str">
        <f>IF('Step 0 NDC Selection'!$C$17="Base Year",IF('Step 4 Calculating CA '!C19="","",'Step 4 Calculating CA '!C19),"")</f>
        <v/>
      </c>
      <c r="E18" s="131" t="str">
        <f>IF('Step 0 NDC Selection'!$C$17="Base Year",IF('Step 4 Calculating CA '!D19="","",'Step 4 Calculating CA '!D19),"")</f>
        <v/>
      </c>
      <c r="F18" s="131" t="str">
        <f>IF('Step 0 NDC Selection'!$C$17="Base Year",IF('Step 4 Calculating CA '!E19="","",'Step 4 Calculating CA '!E19),"")</f>
        <v/>
      </c>
      <c r="G18" s="131" t="str">
        <f>IF('Step 0 NDC Selection'!$C$17="Base Year",IF('Step 4 Calculating CA '!F19="","",'Step 4 Calculating CA '!F19),"")</f>
        <v/>
      </c>
      <c r="H18" s="131" t="str">
        <f>IF('Step 0 NDC Selection'!$C$17="Base Year",IF('Step 4 Calculating CA '!G19="","",'Step 4 Calculating CA '!G19),"")</f>
        <v/>
      </c>
      <c r="I18" s="131" t="str">
        <f>IF('Step 0 NDC Selection'!$C$17="Base Year",IF('Step 4 Calculating CA '!H19="","",'Step 4 Calculating CA '!H19),"")</f>
        <v/>
      </c>
      <c r="J18" s="131" t="str">
        <f>IF('Step 0 NDC Selection'!$C$17="Base Year",IF('Step 4 Calculating CA '!I19="","",'Step 4 Calculating CA '!I19),"")</f>
        <v/>
      </c>
      <c r="K18" s="131" t="str">
        <f>IF('Step 0 NDC Selection'!$C$17="Base Year",IF('Step 4 Calculating CA '!J19="","",'Step 4 Calculating CA '!J19),"")</f>
        <v/>
      </c>
      <c r="L18" s="131" t="str">
        <f>IF('Step 0 NDC Selection'!$C$17="Base Year",IF('Step 4 Calculating CA '!K19="","",'Step 4 Calculating CA '!K19),"")</f>
        <v/>
      </c>
      <c r="M18" s="131" t="str">
        <f>IF('Step 0 NDC Selection'!$C$17="Base Year",IF('Step 4 Calculating CA '!L19="","",'Step 4 Calculating CA '!L19),"")</f>
        <v/>
      </c>
      <c r="N18" s="131" t="str">
        <f>IF('Step 0 NDC Selection'!$C$17="Base Year",IF('Step 4 Calculating CA '!M19="","",'Step 4 Calculating CA '!M19),"")</f>
        <v/>
      </c>
      <c r="O18" s="131" t="str">
        <f>IF('Step 0 NDC Selection'!$C$17="Base Year",IF('Step 4 Calculating CA '!N19="","",'Step 4 Calculating CA '!N19),"")</f>
        <v/>
      </c>
      <c r="P18" s="131" t="str">
        <f>IF('Step 0 NDC Selection'!$C$17="Base Year",IF('Step 4 Calculating CA '!O19="","",'Step 4 Calculating CA '!O19),"")</f>
        <v/>
      </c>
      <c r="Q18" s="131" t="str">
        <f>IF('Step 0 NDC Selection'!$C$17="Base Year",IF('Step 4 Calculating CA '!P19="","",'Step 4 Calculating CA '!P19),"")</f>
        <v/>
      </c>
      <c r="R18" s="131" t="str">
        <f>IF('Step 0 NDC Selection'!$C$17="Base Year",IF('Step 4 Calculating CA '!Q19="","",'Step 4 Calculating CA '!Q19),"")</f>
        <v/>
      </c>
    </row>
    <row r="19" spans="1:18" ht="17.149999999999999" customHeight="1" x14ac:dyDescent="0.4">
      <c r="B19" s="252" t="s">
        <v>167</v>
      </c>
      <c r="C19" s="253"/>
      <c r="D19" s="253"/>
      <c r="E19" s="253"/>
      <c r="F19" s="253"/>
      <c r="G19" s="253"/>
      <c r="H19" s="253"/>
      <c r="I19" s="253"/>
      <c r="J19" s="253"/>
      <c r="K19" s="253"/>
      <c r="L19" s="253"/>
      <c r="M19" s="253"/>
      <c r="N19" s="253"/>
      <c r="O19" s="253"/>
      <c r="P19" s="253"/>
      <c r="Q19" s="253"/>
      <c r="R19" s="254"/>
    </row>
    <row r="20" spans="1:18" ht="17.25" customHeight="1" x14ac:dyDescent="0.4">
      <c r="B20" s="247" t="s">
        <v>168</v>
      </c>
      <c r="C20" s="248"/>
      <c r="D20" s="248"/>
      <c r="E20" s="248"/>
      <c r="F20" s="248"/>
      <c r="G20" s="248"/>
      <c r="H20" s="248"/>
      <c r="I20" s="248"/>
      <c r="J20" s="248"/>
      <c r="K20" s="248"/>
      <c r="L20" s="248"/>
      <c r="M20" s="248"/>
      <c r="N20" s="248"/>
      <c r="O20" s="248"/>
      <c r="P20" s="248"/>
      <c r="Q20" s="248"/>
      <c r="R20" s="249"/>
    </row>
    <row r="21" spans="1:18" ht="27.75" customHeight="1" x14ac:dyDescent="0.35">
      <c r="B21" s="262" t="s">
        <v>169</v>
      </c>
      <c r="C21" s="263"/>
      <c r="D21" s="161" t="str">
        <f>IF(D18="","",(1-D18/$C$13))</f>
        <v/>
      </c>
      <c r="E21" s="161" t="str">
        <f>IF(E18="","",(1-E18/$C$13))</f>
        <v/>
      </c>
      <c r="F21" s="161" t="str">
        <f t="shared" ref="F21:R21" si="0">IF(F18="","",(1-F18/$C$13))</f>
        <v/>
      </c>
      <c r="G21" s="161" t="str">
        <f t="shared" si="0"/>
        <v/>
      </c>
      <c r="H21" s="161" t="str">
        <f t="shared" si="0"/>
        <v/>
      </c>
      <c r="I21" s="161" t="str">
        <f t="shared" si="0"/>
        <v/>
      </c>
      <c r="J21" s="161" t="str">
        <f t="shared" si="0"/>
        <v/>
      </c>
      <c r="K21" s="161" t="str">
        <f t="shared" si="0"/>
        <v/>
      </c>
      <c r="L21" s="161" t="str">
        <f t="shared" si="0"/>
        <v/>
      </c>
      <c r="M21" s="161" t="str">
        <f t="shared" si="0"/>
        <v/>
      </c>
      <c r="N21" s="161" t="str">
        <f t="shared" si="0"/>
        <v/>
      </c>
      <c r="O21" s="161" t="str">
        <f t="shared" si="0"/>
        <v/>
      </c>
      <c r="P21" s="161" t="str">
        <f t="shared" si="0"/>
        <v/>
      </c>
      <c r="Q21" s="161" t="str">
        <f t="shared" si="0"/>
        <v/>
      </c>
      <c r="R21" s="161" t="str">
        <f t="shared" si="0"/>
        <v/>
      </c>
    </row>
    <row r="22" spans="1:18" ht="27.75" customHeight="1" x14ac:dyDescent="0.35">
      <c r="B22" s="262" t="s">
        <v>170</v>
      </c>
      <c r="C22" s="263"/>
      <c r="D22" s="162" t="str">
        <f>IF(D21="","",IF(D21&gt;0,"Yes","No"))</f>
        <v/>
      </c>
      <c r="E22" s="162" t="str">
        <f t="shared" ref="E22:R22" si="1">IF(E21="","",IF(E21&gt;0,"Yes","No"))</f>
        <v/>
      </c>
      <c r="F22" s="162" t="str">
        <f t="shared" si="1"/>
        <v/>
      </c>
      <c r="G22" s="162" t="str">
        <f t="shared" si="1"/>
        <v/>
      </c>
      <c r="H22" s="162" t="str">
        <f t="shared" si="1"/>
        <v/>
      </c>
      <c r="I22" s="162" t="str">
        <f t="shared" si="1"/>
        <v/>
      </c>
      <c r="J22" s="162" t="str">
        <f t="shared" si="1"/>
        <v/>
      </c>
      <c r="K22" s="162" t="str">
        <f t="shared" si="1"/>
        <v/>
      </c>
      <c r="L22" s="162" t="str">
        <f t="shared" si="1"/>
        <v/>
      </c>
      <c r="M22" s="162" t="str">
        <f t="shared" si="1"/>
        <v/>
      </c>
      <c r="N22" s="162" t="str">
        <f t="shared" si="1"/>
        <v/>
      </c>
      <c r="O22" s="162" t="str">
        <f t="shared" si="1"/>
        <v/>
      </c>
      <c r="P22" s="162" t="str">
        <f t="shared" si="1"/>
        <v/>
      </c>
      <c r="Q22" s="162" t="str">
        <f t="shared" si="1"/>
        <v/>
      </c>
      <c r="R22" s="162" t="str">
        <f t="shared" si="1"/>
        <v/>
      </c>
    </row>
    <row r="23" spans="1:18" ht="19.5" customHeight="1" x14ac:dyDescent="0.4">
      <c r="B23" s="252" t="s">
        <v>171</v>
      </c>
      <c r="C23" s="253"/>
      <c r="D23" s="253"/>
      <c r="E23" s="253"/>
      <c r="F23" s="253"/>
      <c r="G23" s="253"/>
      <c r="H23" s="253"/>
      <c r="I23" s="253"/>
      <c r="J23" s="253"/>
      <c r="K23" s="253"/>
      <c r="L23" s="253"/>
      <c r="M23" s="253"/>
      <c r="N23" s="253"/>
      <c r="O23" s="253"/>
      <c r="P23" s="253"/>
      <c r="Q23" s="253"/>
      <c r="R23" s="254"/>
    </row>
    <row r="24" spans="1:18" ht="18.75" customHeight="1" x14ac:dyDescent="0.4">
      <c r="B24" s="247" t="s">
        <v>172</v>
      </c>
      <c r="C24" s="248"/>
      <c r="D24" s="248"/>
      <c r="E24" s="248"/>
      <c r="F24" s="248"/>
      <c r="G24" s="248"/>
      <c r="H24" s="248"/>
      <c r="I24" s="248"/>
      <c r="J24" s="248"/>
      <c r="K24" s="248"/>
      <c r="L24" s="248"/>
      <c r="M24" s="248"/>
      <c r="N24" s="248"/>
      <c r="O24" s="248"/>
      <c r="P24" s="248"/>
      <c r="Q24" s="248"/>
      <c r="R24" s="249"/>
    </row>
    <row r="25" spans="1:18" s="82" customFormat="1" ht="30" customHeight="1" x14ac:dyDescent="0.35">
      <c r="B25" s="262" t="s">
        <v>173</v>
      </c>
      <c r="C25" s="263"/>
      <c r="D25" s="161" t="str">
        <f>IF(D18="","",1-D18/$C$15)</f>
        <v/>
      </c>
      <c r="E25" s="161" t="str">
        <f t="shared" ref="E25:R25" si="2">IF(E18="","",1-E18/$C$15)</f>
        <v/>
      </c>
      <c r="F25" s="161" t="str">
        <f t="shared" si="2"/>
        <v/>
      </c>
      <c r="G25" s="161" t="str">
        <f t="shared" si="2"/>
        <v/>
      </c>
      <c r="H25" s="161" t="str">
        <f t="shared" si="2"/>
        <v/>
      </c>
      <c r="I25" s="161" t="str">
        <f t="shared" si="2"/>
        <v/>
      </c>
      <c r="J25" s="161" t="str">
        <f t="shared" si="2"/>
        <v/>
      </c>
      <c r="K25" s="161" t="str">
        <f t="shared" si="2"/>
        <v/>
      </c>
      <c r="L25" s="161" t="str">
        <f t="shared" si="2"/>
        <v/>
      </c>
      <c r="M25" s="161" t="str">
        <f t="shared" si="2"/>
        <v/>
      </c>
      <c r="N25" s="161" t="str">
        <f t="shared" si="2"/>
        <v/>
      </c>
      <c r="O25" s="161" t="str">
        <f t="shared" si="2"/>
        <v/>
      </c>
      <c r="P25" s="161" t="str">
        <f t="shared" si="2"/>
        <v/>
      </c>
      <c r="Q25" s="161" t="str">
        <f t="shared" si="2"/>
        <v/>
      </c>
      <c r="R25" s="161" t="str">
        <f t="shared" si="2"/>
        <v/>
      </c>
    </row>
    <row r="26" spans="1:18" ht="17" x14ac:dyDescent="0.4">
      <c r="A26" s="80" t="s">
        <v>48</v>
      </c>
      <c r="B26" s="260" t="s">
        <v>174</v>
      </c>
      <c r="C26" s="261"/>
      <c r="D26" s="163" t="str">
        <f>IF(D25="","",IF(D25&gt;0,"Yes","No"))</f>
        <v/>
      </c>
      <c r="E26" s="163" t="str">
        <f t="shared" ref="E26:R26" si="3">IF(E25="","",IF(E25&gt;0,"Yes","No"))</f>
        <v/>
      </c>
      <c r="F26" s="163" t="str">
        <f t="shared" si="3"/>
        <v/>
      </c>
      <c r="G26" s="163" t="str">
        <f t="shared" si="3"/>
        <v/>
      </c>
      <c r="H26" s="163" t="str">
        <f t="shared" si="3"/>
        <v/>
      </c>
      <c r="I26" s="163" t="str">
        <f t="shared" si="3"/>
        <v/>
      </c>
      <c r="J26" s="163" t="str">
        <f t="shared" si="3"/>
        <v/>
      </c>
      <c r="K26" s="163" t="str">
        <f t="shared" si="3"/>
        <v/>
      </c>
      <c r="L26" s="163" t="str">
        <f t="shared" si="3"/>
        <v/>
      </c>
      <c r="M26" s="163" t="str">
        <f t="shared" si="3"/>
        <v/>
      </c>
      <c r="N26" s="163" t="str">
        <f t="shared" si="3"/>
        <v/>
      </c>
      <c r="O26" s="163" t="str">
        <f t="shared" si="3"/>
        <v/>
      </c>
      <c r="P26" s="163" t="str">
        <f t="shared" si="3"/>
        <v/>
      </c>
      <c r="Q26" s="163" t="str">
        <f t="shared" si="3"/>
        <v/>
      </c>
      <c r="R26" s="163" t="str">
        <f t="shared" si="3"/>
        <v/>
      </c>
    </row>
    <row r="29" spans="1:18" ht="17" x14ac:dyDescent="0.35">
      <c r="B29" s="257" t="s">
        <v>175</v>
      </c>
      <c r="C29" s="257"/>
      <c r="D29" s="257"/>
      <c r="E29" s="257"/>
      <c r="F29" s="257"/>
      <c r="G29" s="257"/>
      <c r="H29" s="257"/>
      <c r="I29" s="257"/>
      <c r="J29" s="257"/>
      <c r="K29" s="257"/>
      <c r="L29" s="257"/>
      <c r="M29" s="257"/>
      <c r="N29" s="257"/>
      <c r="O29" s="257"/>
      <c r="P29" s="257"/>
      <c r="Q29" s="257"/>
      <c r="R29" s="257"/>
    </row>
    <row r="30" spans="1:18" ht="17" x14ac:dyDescent="0.4">
      <c r="B30" s="258" t="s">
        <v>161</v>
      </c>
      <c r="C30" s="258"/>
      <c r="R30" s="156"/>
    </row>
    <row r="31" spans="1:18" ht="17" x14ac:dyDescent="0.4">
      <c r="B31" s="157" t="s">
        <v>163</v>
      </c>
      <c r="C31" s="136" t="str">
        <f>IF('Step 0 NDC Selection'!C17="BAU",'Step 1 NDC Information'!C28,"")</f>
        <v/>
      </c>
      <c r="R31" s="156"/>
    </row>
    <row r="32" spans="1:18" ht="36.65" customHeight="1" x14ac:dyDescent="0.4">
      <c r="B32" s="157" t="s">
        <v>176</v>
      </c>
      <c r="C32" s="131" t="str">
        <f>_xlfn.IFNA(IF('Step 0 NDC Selection'!C17="BAU",INDEX('Step 1 NDC Information'!$B$32:$C$46,MATCH($C$31,'Step 1 NDC Information'!$B$32:$B$46,0),2),""),"")</f>
        <v/>
      </c>
      <c r="R32" s="156"/>
    </row>
    <row r="33" spans="2:18" ht="36.65" customHeight="1" x14ac:dyDescent="0.4">
      <c r="B33" s="159" t="s">
        <v>177</v>
      </c>
      <c r="C33" s="131" t="str">
        <f>IF('Step 0 NDC Selection'!C17="BAU",'Step 1 NDC Information'!C47,"")</f>
        <v/>
      </c>
      <c r="R33" s="156"/>
    </row>
    <row r="34" spans="2:18" ht="17" x14ac:dyDescent="0.4">
      <c r="B34" s="259" t="s">
        <v>165</v>
      </c>
      <c r="C34" s="259"/>
      <c r="D34" s="259"/>
      <c r="E34" s="259"/>
      <c r="F34" s="259"/>
      <c r="G34" s="259"/>
      <c r="H34" s="259"/>
      <c r="I34" s="259"/>
      <c r="J34" s="259"/>
      <c r="K34" s="259"/>
      <c r="L34" s="259"/>
      <c r="M34" s="259"/>
      <c r="N34" s="259"/>
      <c r="O34" s="259"/>
      <c r="P34" s="259"/>
      <c r="Q34" s="259"/>
      <c r="R34" s="259"/>
    </row>
    <row r="35" spans="2:18" ht="17" x14ac:dyDescent="0.4">
      <c r="B35" s="242"/>
      <c r="C35" s="243"/>
      <c r="D35" s="160">
        <v>2021</v>
      </c>
      <c r="E35" s="160">
        <v>2022</v>
      </c>
      <c r="F35" s="160">
        <v>2023</v>
      </c>
      <c r="G35" s="160">
        <v>2024</v>
      </c>
      <c r="H35" s="160">
        <v>2025</v>
      </c>
      <c r="I35" s="160">
        <v>2026</v>
      </c>
      <c r="J35" s="160">
        <v>2027</v>
      </c>
      <c r="K35" s="160">
        <v>2028</v>
      </c>
      <c r="L35" s="160">
        <v>2029</v>
      </c>
      <c r="M35" s="160">
        <v>2030</v>
      </c>
      <c r="N35" s="160">
        <v>2031</v>
      </c>
      <c r="O35" s="160">
        <v>2032</v>
      </c>
      <c r="P35" s="160">
        <v>2033</v>
      </c>
      <c r="Q35" s="160">
        <v>2034</v>
      </c>
      <c r="R35" s="160">
        <v>2035</v>
      </c>
    </row>
    <row r="36" spans="2:18" ht="17" x14ac:dyDescent="0.4">
      <c r="B36" s="255" t="s">
        <v>166</v>
      </c>
      <c r="C36" s="256"/>
      <c r="D36" s="164" t="str">
        <f>IF(AND('Step 0 NDC Selection'!$C$10="Ex post",OR(D35&gt;'Step 0 NDC Selection'!$C$15,2021&gt;'Step 0 NDC Selection'!$C$14,D35&lt;'Step 0 NDC Selection'!$C$13)),"",IF('Step 0 NDC Selection'!$C$17="BAU",IF('Step 4 Calculating CA '!C31="","",'Step 4 Calculating CA '!C31),""))</f>
        <v/>
      </c>
      <c r="E36" s="164" t="str">
        <f>IF(AND('Step 0 NDC Selection'!$C$10="Ex post",OR(E35&gt;'Step 0 NDC Selection'!$C$15,2021&gt;'Step 0 NDC Selection'!$C$14,E35&lt;'Step 0 NDC Selection'!$C$13)),"",IF('Step 0 NDC Selection'!$C$17="BAU",IF('Step 4 Calculating CA '!D31="","",'Step 4 Calculating CA '!D31),""))</f>
        <v/>
      </c>
      <c r="F36" s="164" t="str">
        <f>IF(AND('Step 0 NDC Selection'!$C$10="Ex post",OR(F35&gt;'Step 0 NDC Selection'!$C$15,2021&gt;'Step 0 NDC Selection'!$C$14,F35&lt;'Step 0 NDC Selection'!$C$13)),"",IF('Step 0 NDC Selection'!$C$17="BAU",IF('Step 4 Calculating CA '!E31="","",'Step 4 Calculating CA '!E31),""))</f>
        <v/>
      </c>
      <c r="G36" s="164" t="str">
        <f>IF(AND('Step 0 NDC Selection'!$C$10="Ex post",OR(G35&gt;'Step 0 NDC Selection'!$C$15,2021&gt;'Step 0 NDC Selection'!$C$14,G35&lt;'Step 0 NDC Selection'!$C$13)),"",IF('Step 0 NDC Selection'!$C$17="BAU",IF('Step 4 Calculating CA '!F31="","",'Step 4 Calculating CA '!F31),""))</f>
        <v/>
      </c>
      <c r="H36" s="164" t="str">
        <f>IF(AND('Step 0 NDC Selection'!$C$10="Ex post",OR(H35&gt;'Step 0 NDC Selection'!$C$15,2021&gt;'Step 0 NDC Selection'!$C$14,H35&lt;'Step 0 NDC Selection'!$C$13)),"",IF('Step 0 NDC Selection'!$C$17="BAU",IF('Step 4 Calculating CA '!G31="","",'Step 4 Calculating CA '!G31),""))</f>
        <v/>
      </c>
      <c r="I36" s="164" t="str">
        <f>IF(AND('Step 0 NDC Selection'!$C$10="Ex post",OR(I35&gt;'Step 0 NDC Selection'!$C$15,2021&gt;'Step 0 NDC Selection'!$C$14,I35&lt;'Step 0 NDC Selection'!$C$13)),"",IF('Step 0 NDC Selection'!$C$17="BAU",IF('Step 4 Calculating CA '!H31="","",'Step 4 Calculating CA '!H31),""))</f>
        <v/>
      </c>
      <c r="J36" s="164" t="str">
        <f>IF(AND('Step 0 NDC Selection'!$C$10="Ex post",OR(J35&gt;'Step 0 NDC Selection'!$C$15,2021&gt;'Step 0 NDC Selection'!$C$14,J35&lt;'Step 0 NDC Selection'!$C$13)),"",IF('Step 0 NDC Selection'!$C$17="BAU",IF('Step 4 Calculating CA '!I31="","",'Step 4 Calculating CA '!I31),""))</f>
        <v/>
      </c>
      <c r="K36" s="164" t="str">
        <f>IF(AND('Step 0 NDC Selection'!$C$10="Ex post",OR(K35&gt;'Step 0 NDC Selection'!$C$15,2021&gt;'Step 0 NDC Selection'!$C$14,K35&lt;'Step 0 NDC Selection'!$C$13)),"",IF('Step 0 NDC Selection'!$C$17="BAU",IF('Step 4 Calculating CA '!J31="","",'Step 4 Calculating CA '!J31),""))</f>
        <v/>
      </c>
      <c r="L36" s="164" t="str">
        <f>IF(AND('Step 0 NDC Selection'!$C$10="Ex post",OR(L35&gt;'Step 0 NDC Selection'!$C$15,2021&gt;'Step 0 NDC Selection'!$C$14,L35&lt;'Step 0 NDC Selection'!$C$13)),"",IF('Step 0 NDC Selection'!$C$17="BAU",IF('Step 4 Calculating CA '!K31="","",'Step 4 Calculating CA '!K31),""))</f>
        <v/>
      </c>
      <c r="M36" s="164" t="str">
        <f>IF(AND('Step 0 NDC Selection'!$C$10="Ex post",OR(M35&gt;'Step 0 NDC Selection'!$C$15,2021&gt;'Step 0 NDC Selection'!$C$14,M35&lt;'Step 0 NDC Selection'!$C$13)),"",IF('Step 0 NDC Selection'!$C$17="BAU",IF('Step 4 Calculating CA '!L31="","",'Step 4 Calculating CA '!L31),""))</f>
        <v/>
      </c>
      <c r="N36" s="164" t="str">
        <f>IF(AND('Step 0 NDC Selection'!$C$10="Ex post",OR(N35&gt;'Step 0 NDC Selection'!$C$15,2021&gt;'Step 0 NDC Selection'!$C$14,N35&lt;'Step 0 NDC Selection'!$C$13)),"",IF('Step 0 NDC Selection'!$C$17="BAU",IF('Step 4 Calculating CA '!M31="","",'Step 4 Calculating CA '!M31),""))</f>
        <v/>
      </c>
      <c r="O36" s="164" t="str">
        <f>IF(AND('Step 0 NDC Selection'!$C$10="Ex post",OR(O35&gt;'Step 0 NDC Selection'!$C$15,2021&gt;'Step 0 NDC Selection'!$C$14,O35&lt;'Step 0 NDC Selection'!$C$13)),"",IF('Step 0 NDC Selection'!$C$17="BAU",IF('Step 4 Calculating CA '!N31="","",'Step 4 Calculating CA '!N31),""))</f>
        <v/>
      </c>
      <c r="P36" s="164" t="str">
        <f>IF(AND('Step 0 NDC Selection'!$C$10="Ex post",OR(P35&gt;'Step 0 NDC Selection'!$C$15,2021&gt;'Step 0 NDC Selection'!$C$14,P35&lt;'Step 0 NDC Selection'!$C$13)),"",IF('Step 0 NDC Selection'!$C$17="BAU",IF('Step 4 Calculating CA '!O31="","",'Step 4 Calculating CA '!O31),""))</f>
        <v/>
      </c>
      <c r="Q36" s="164" t="str">
        <f>IF(AND('Step 0 NDC Selection'!$C$10="Ex post",OR(Q35&gt;'Step 0 NDC Selection'!$C$15,2021&gt;'Step 0 NDC Selection'!$C$14,Q35&lt;'Step 0 NDC Selection'!$C$13)),"",IF('Step 0 NDC Selection'!$C$17="BAU",IF('Step 4 Calculating CA '!P31="","",'Step 4 Calculating CA '!P31),""))</f>
        <v/>
      </c>
      <c r="R36" s="164" t="str">
        <f>IF(AND('Step 0 NDC Selection'!$C$10="Ex post",OR(R35&gt;'Step 0 NDC Selection'!$C$15,2021&gt;'Step 0 NDC Selection'!$C$14,R35&lt;'Step 0 NDC Selection'!$C$13)),"",IF('Step 0 NDC Selection'!$C$17="BAU",IF('Step 4 Calculating CA '!Q31="","",'Step 4 Calculating CA '!Q31),""))</f>
        <v/>
      </c>
    </row>
    <row r="37" spans="2:18" ht="17" x14ac:dyDescent="0.4">
      <c r="B37" s="260" t="s">
        <v>178</v>
      </c>
      <c r="C37" s="261"/>
      <c r="D37" s="131" t="str">
        <f>IF('Step 0 NDC Selection'!$C$17="BAU",IF(AND('Step 0 NDC Selection'!$C$10="Ex post",OR(D35&lt;'Step 0 NDC Selection'!$C$13,D35&gt;'Step 0 NDC Selection'!$C$14,D35&gt;'Step 0 NDC Selection'!$C$15)),"",INDEX('Step 1 NDC Information'!$B$32:$C$46,MATCH(D35,'Step 1 NDC Information'!$B$32:$B$46,0),2)),"")</f>
        <v/>
      </c>
      <c r="E37" s="131" t="str">
        <f>IF('Step 0 NDC Selection'!$C$17="BAU",IF(AND('Step 0 NDC Selection'!$C$10="Ex post",OR(E35&lt;'Step 0 NDC Selection'!$C$13,E35&gt;'Step 0 NDC Selection'!$C$14,E35&gt;'Step 0 NDC Selection'!$C$15)),"",INDEX('Step 1 NDC Information'!$B$32:$C$46,MATCH(E35,'Step 1 NDC Information'!$B$32:$B$46,0),2)),"")</f>
        <v/>
      </c>
      <c r="F37" s="131" t="str">
        <f>IF('Step 0 NDC Selection'!$C$17="BAU",IF(AND('Step 0 NDC Selection'!$C$10="Ex post",OR(F35&lt;'Step 0 NDC Selection'!$C$13,F35&gt;'Step 0 NDC Selection'!$C$14,F35&gt;'Step 0 NDC Selection'!$C$15)),"",INDEX('Step 1 NDC Information'!$B$32:$C$46,MATCH(F35,'Step 1 NDC Information'!$B$32:$B$46,0),2)),"")</f>
        <v/>
      </c>
      <c r="G37" s="131" t="str">
        <f>IF('Step 0 NDC Selection'!$C$17="BAU",IF(AND('Step 0 NDC Selection'!$C$10="Ex post",OR(G35&lt;'Step 0 NDC Selection'!$C$13,G35&gt;'Step 0 NDC Selection'!$C$14,G35&gt;'Step 0 NDC Selection'!$C$15)),"",INDEX('Step 1 NDC Information'!$B$32:$C$46,MATCH(G35,'Step 1 NDC Information'!$B$32:$B$46,0),2)),"")</f>
        <v/>
      </c>
      <c r="H37" s="131" t="str">
        <f>IF('Step 0 NDC Selection'!$C$17="BAU",IF(AND('Step 0 NDC Selection'!$C$10="Ex post",OR(H35&lt;'Step 0 NDC Selection'!$C$13,H35&gt;'Step 0 NDC Selection'!$C$14,H35&gt;'Step 0 NDC Selection'!$C$15)),"",INDEX('Step 1 NDC Information'!$B$32:$C$46,MATCH(H35,'Step 1 NDC Information'!$B$32:$B$46,0),2)),"")</f>
        <v/>
      </c>
      <c r="I37" s="131" t="str">
        <f>IF('Step 0 NDC Selection'!$C$17="BAU",IF(AND('Step 0 NDC Selection'!$C$10="Ex post",OR(I35&lt;'Step 0 NDC Selection'!$C$13,I35&gt;'Step 0 NDC Selection'!$C$14,I35&gt;'Step 0 NDC Selection'!$C$15)),"",INDEX('Step 1 NDC Information'!$B$32:$C$46,MATCH(I35,'Step 1 NDC Information'!$B$32:$B$46,0),2)),"")</f>
        <v/>
      </c>
      <c r="J37" s="131" t="str">
        <f>IF('Step 0 NDC Selection'!$C$17="BAU",IF(AND('Step 0 NDC Selection'!$C$10="Ex post",OR(J35&lt;'Step 0 NDC Selection'!$C$13,J35&gt;'Step 0 NDC Selection'!$C$14,J35&gt;'Step 0 NDC Selection'!$C$15)),"",INDEX('Step 1 NDC Information'!$B$32:$C$46,MATCH(J35,'Step 1 NDC Information'!$B$32:$B$46,0),2)),"")</f>
        <v/>
      </c>
      <c r="K37" s="131" t="str">
        <f>IF('Step 0 NDC Selection'!$C$17="BAU",IF(AND('Step 0 NDC Selection'!$C$10="Ex post",OR(K35&lt;'Step 0 NDC Selection'!$C$13,K35&gt;'Step 0 NDC Selection'!$C$14,K35&gt;'Step 0 NDC Selection'!$C$15)),"",INDEX('Step 1 NDC Information'!$B$32:$C$46,MATCH(K35,'Step 1 NDC Information'!$B$32:$B$46,0),2)),"")</f>
        <v/>
      </c>
      <c r="L37" s="131" t="str">
        <f>IF('Step 0 NDC Selection'!$C$17="BAU",IF(AND('Step 0 NDC Selection'!$C$10="Ex post",OR(L35&lt;'Step 0 NDC Selection'!$C$13,L35&gt;'Step 0 NDC Selection'!$C$14,L35&gt;'Step 0 NDC Selection'!$C$15)),"",INDEX('Step 1 NDC Information'!$B$32:$C$46,MATCH(L35,'Step 1 NDC Information'!$B$32:$B$46,0),2)),"")</f>
        <v/>
      </c>
      <c r="M37" s="131" t="str">
        <f>IF('Step 0 NDC Selection'!$C$17="BAU",IF(AND('Step 0 NDC Selection'!$C$10="Ex post",OR(M35&lt;'Step 0 NDC Selection'!$C$13,M35&gt;'Step 0 NDC Selection'!$C$14,M35&gt;'Step 0 NDC Selection'!$C$15)),"",INDEX('Step 1 NDC Information'!$B$32:$C$46,MATCH(M35,'Step 1 NDC Information'!$B$32:$B$46,0),2)),"")</f>
        <v/>
      </c>
      <c r="N37" s="131" t="str">
        <f>IF('Step 0 NDC Selection'!$C$17="BAU",IF(AND('Step 0 NDC Selection'!$C$10="Ex post",OR(N35&lt;'Step 0 NDC Selection'!$C$13,N35&gt;'Step 0 NDC Selection'!$C$14,N35&gt;'Step 0 NDC Selection'!$C$15)),"",INDEX('Step 1 NDC Information'!$B$32:$C$46,MATCH(N35,'Step 1 NDC Information'!$B$32:$B$46,0),2)),"")</f>
        <v/>
      </c>
      <c r="O37" s="131" t="str">
        <f>IF('Step 0 NDC Selection'!$C$17="BAU",IF(AND('Step 0 NDC Selection'!$C$10="Ex post",OR(O35&lt;'Step 0 NDC Selection'!$C$13,O35&gt;'Step 0 NDC Selection'!$C$14,O35&gt;'Step 0 NDC Selection'!$C$15)),"",INDEX('Step 1 NDC Information'!$B$32:$C$46,MATCH(O35,'Step 1 NDC Information'!$B$32:$B$46,0),2)),"")</f>
        <v/>
      </c>
      <c r="P37" s="131" t="str">
        <f>IF('Step 0 NDC Selection'!$C$17="BAU",IF(AND('Step 0 NDC Selection'!$C$10="Ex post",OR(P35&lt;'Step 0 NDC Selection'!$C$13,P35&gt;'Step 0 NDC Selection'!$C$14,P35&gt;'Step 0 NDC Selection'!$C$15)),"",INDEX('Step 1 NDC Information'!$B$32:$C$46,MATCH(P35,'Step 1 NDC Information'!$B$32:$B$46,0),2)),"")</f>
        <v/>
      </c>
      <c r="Q37" s="131" t="str">
        <f>IF('Step 0 NDC Selection'!$C$17="BAU",IF(AND('Step 0 NDC Selection'!$C$10="Ex post",OR(Q35&lt;'Step 0 NDC Selection'!$C$13,Q35&gt;'Step 0 NDC Selection'!$C$14,Q35&gt;'Step 0 NDC Selection'!$C$15)),"",INDEX('Step 1 NDC Information'!$B$32:$C$46,MATCH(Q35,'Step 1 NDC Information'!$B$32:$B$46,0),2)),"")</f>
        <v/>
      </c>
      <c r="R37" s="131" t="str">
        <f>IF('Step 0 NDC Selection'!$C$17="BAU",IF(AND('Step 0 NDC Selection'!$C$10="Ex post",OR(R35&lt;'Step 0 NDC Selection'!$C$13,R35&gt;'Step 0 NDC Selection'!$C$14,R35&gt;'Step 0 NDC Selection'!$C$15)),"",INDEX('Step 1 NDC Information'!$B$32:$C$46,MATCH(R35,'Step 1 NDC Information'!$B$32:$B$46,0),2)),"")</f>
        <v/>
      </c>
    </row>
    <row r="38" spans="2:18" ht="17" x14ac:dyDescent="0.4">
      <c r="B38" s="244" t="s">
        <v>167</v>
      </c>
      <c r="C38" s="245"/>
      <c r="D38" s="245"/>
      <c r="E38" s="245"/>
      <c r="F38" s="245"/>
      <c r="G38" s="245"/>
      <c r="H38" s="245"/>
      <c r="I38" s="245"/>
      <c r="J38" s="245"/>
      <c r="K38" s="245"/>
      <c r="L38" s="245"/>
      <c r="M38" s="245"/>
      <c r="N38" s="245"/>
      <c r="O38" s="245"/>
      <c r="P38" s="245"/>
      <c r="Q38" s="245"/>
      <c r="R38" s="246"/>
    </row>
    <row r="39" spans="2:18" ht="32.5" customHeight="1" x14ac:dyDescent="0.4">
      <c r="B39" s="247" t="s">
        <v>179</v>
      </c>
      <c r="C39" s="248"/>
      <c r="D39" s="248"/>
      <c r="E39" s="248"/>
      <c r="F39" s="248"/>
      <c r="G39" s="248"/>
      <c r="H39" s="248"/>
      <c r="I39" s="248"/>
      <c r="J39" s="248"/>
      <c r="K39" s="248"/>
      <c r="L39" s="248"/>
      <c r="M39" s="248"/>
      <c r="N39" s="248"/>
      <c r="O39" s="248"/>
      <c r="P39" s="248"/>
      <c r="Q39" s="248"/>
      <c r="R39" s="249"/>
    </row>
    <row r="40" spans="2:18" ht="17" x14ac:dyDescent="0.4">
      <c r="B40" s="250" t="s">
        <v>180</v>
      </c>
      <c r="C40" s="251"/>
      <c r="D40" s="165" t="str">
        <f>IF(OR(D36="",D37="",D37=0),"",(1-D36/D37))</f>
        <v/>
      </c>
      <c r="E40" s="165" t="str">
        <f t="shared" ref="E40:R40" si="4">IF(OR(E36="",E37="",E37=0),"",(1-E36/E37))</f>
        <v/>
      </c>
      <c r="F40" s="165" t="str">
        <f t="shared" si="4"/>
        <v/>
      </c>
      <c r="G40" s="165" t="str">
        <f t="shared" si="4"/>
        <v/>
      </c>
      <c r="H40" s="165" t="str">
        <f t="shared" si="4"/>
        <v/>
      </c>
      <c r="I40" s="165" t="str">
        <f t="shared" si="4"/>
        <v/>
      </c>
      <c r="J40" s="165" t="str">
        <f t="shared" si="4"/>
        <v/>
      </c>
      <c r="K40" s="165" t="str">
        <f t="shared" si="4"/>
        <v/>
      </c>
      <c r="L40" s="165" t="str">
        <f t="shared" si="4"/>
        <v/>
      </c>
      <c r="M40" s="165" t="str">
        <f t="shared" si="4"/>
        <v/>
      </c>
      <c r="N40" s="165" t="str">
        <f t="shared" si="4"/>
        <v/>
      </c>
      <c r="O40" s="165" t="str">
        <f t="shared" si="4"/>
        <v/>
      </c>
      <c r="P40" s="165" t="str">
        <f t="shared" si="4"/>
        <v/>
      </c>
      <c r="Q40" s="165" t="str">
        <f t="shared" si="4"/>
        <v/>
      </c>
      <c r="R40" s="165" t="str">
        <f t="shared" si="4"/>
        <v/>
      </c>
    </row>
    <row r="41" spans="2:18" ht="17" x14ac:dyDescent="0.4">
      <c r="B41" s="260" t="s">
        <v>181</v>
      </c>
      <c r="C41" s="261"/>
      <c r="D41" s="163" t="str">
        <f>IF(D40="","",IF(D40&gt;0,"Yes","No"))</f>
        <v/>
      </c>
      <c r="E41" s="163" t="str">
        <f t="shared" ref="E41:R41" si="5">IF(E40="","",IF(E40&gt;0,"Yes","No"))</f>
        <v/>
      </c>
      <c r="F41" s="163" t="str">
        <f t="shared" si="5"/>
        <v/>
      </c>
      <c r="G41" s="163" t="str">
        <f t="shared" si="5"/>
        <v/>
      </c>
      <c r="H41" s="163" t="str">
        <f t="shared" si="5"/>
        <v/>
      </c>
      <c r="I41" s="163" t="str">
        <f t="shared" si="5"/>
        <v/>
      </c>
      <c r="J41" s="163" t="str">
        <f t="shared" si="5"/>
        <v/>
      </c>
      <c r="K41" s="163" t="str">
        <f t="shared" si="5"/>
        <v/>
      </c>
      <c r="L41" s="163" t="str">
        <f t="shared" si="5"/>
        <v/>
      </c>
      <c r="M41" s="163" t="str">
        <f t="shared" si="5"/>
        <v/>
      </c>
      <c r="N41" s="163" t="str">
        <f t="shared" si="5"/>
        <v/>
      </c>
      <c r="O41" s="163" t="str">
        <f t="shared" si="5"/>
        <v/>
      </c>
      <c r="P41" s="163" t="str">
        <f t="shared" si="5"/>
        <v/>
      </c>
      <c r="Q41" s="163" t="str">
        <f t="shared" si="5"/>
        <v/>
      </c>
      <c r="R41" s="163" t="str">
        <f t="shared" si="5"/>
        <v/>
      </c>
    </row>
    <row r="42" spans="2:18" ht="17" x14ac:dyDescent="0.4">
      <c r="B42" s="244" t="s">
        <v>171</v>
      </c>
      <c r="C42" s="245"/>
      <c r="D42" s="245"/>
      <c r="E42" s="245"/>
      <c r="F42" s="245"/>
      <c r="G42" s="245"/>
      <c r="H42" s="245"/>
      <c r="I42" s="245"/>
      <c r="J42" s="245"/>
      <c r="K42" s="245"/>
      <c r="L42" s="245"/>
      <c r="M42" s="245"/>
      <c r="N42" s="245"/>
      <c r="O42" s="245"/>
      <c r="P42" s="245"/>
      <c r="Q42" s="245"/>
      <c r="R42" s="246"/>
    </row>
    <row r="43" spans="2:18" ht="17" x14ac:dyDescent="0.4">
      <c r="B43" s="247" t="s">
        <v>172</v>
      </c>
      <c r="C43" s="248"/>
      <c r="D43" s="248"/>
      <c r="E43" s="248"/>
      <c r="F43" s="248"/>
      <c r="G43" s="248"/>
      <c r="H43" s="248"/>
      <c r="I43" s="248"/>
      <c r="J43" s="248"/>
      <c r="K43" s="248"/>
      <c r="L43" s="248"/>
      <c r="M43" s="248"/>
      <c r="N43" s="248"/>
      <c r="O43" s="248"/>
      <c r="P43" s="248"/>
      <c r="Q43" s="248"/>
      <c r="R43" s="249"/>
    </row>
    <row r="44" spans="2:18" ht="17" x14ac:dyDescent="0.4">
      <c r="B44" s="250" t="s">
        <v>173</v>
      </c>
      <c r="C44" s="251"/>
      <c r="D44" s="165" t="str">
        <f t="shared" ref="D44:R44" si="6">IF(OR($C$33="",D36=""),"",(1-D36/$C$33))</f>
        <v/>
      </c>
      <c r="E44" s="165" t="str">
        <f t="shared" si="6"/>
        <v/>
      </c>
      <c r="F44" s="165" t="str">
        <f t="shared" si="6"/>
        <v/>
      </c>
      <c r="G44" s="165" t="str">
        <f t="shared" si="6"/>
        <v/>
      </c>
      <c r="H44" s="165" t="str">
        <f>IF(OR($C$33="",H36=""),"",(1-H36/$C$33))</f>
        <v/>
      </c>
      <c r="I44" s="165" t="str">
        <f t="shared" si="6"/>
        <v/>
      </c>
      <c r="J44" s="165" t="str">
        <f t="shared" si="6"/>
        <v/>
      </c>
      <c r="K44" s="165" t="str">
        <f t="shared" si="6"/>
        <v/>
      </c>
      <c r="L44" s="165" t="str">
        <f t="shared" si="6"/>
        <v/>
      </c>
      <c r="M44" s="165" t="str">
        <f t="shared" si="6"/>
        <v/>
      </c>
      <c r="N44" s="165" t="str">
        <f t="shared" si="6"/>
        <v/>
      </c>
      <c r="O44" s="165" t="str">
        <f t="shared" si="6"/>
        <v/>
      </c>
      <c r="P44" s="165" t="str">
        <f t="shared" si="6"/>
        <v/>
      </c>
      <c r="Q44" s="165" t="str">
        <f t="shared" si="6"/>
        <v/>
      </c>
      <c r="R44" s="165" t="str">
        <f t="shared" si="6"/>
        <v/>
      </c>
    </row>
    <row r="45" spans="2:18" ht="17" x14ac:dyDescent="0.4">
      <c r="B45" s="260" t="s">
        <v>174</v>
      </c>
      <c r="C45" s="261"/>
      <c r="D45" s="163" t="str">
        <f>IF(D44="","",IF(D44&gt;0,"Yes","No"))</f>
        <v/>
      </c>
      <c r="E45" s="163" t="str">
        <f t="shared" ref="E45:R45" si="7">IF(E44="","",IF(E44&gt;0,"Yes","No"))</f>
        <v/>
      </c>
      <c r="F45" s="163" t="str">
        <f t="shared" si="7"/>
        <v/>
      </c>
      <c r="G45" s="163" t="str">
        <f t="shared" si="7"/>
        <v/>
      </c>
      <c r="H45" s="163" t="str">
        <f t="shared" si="7"/>
        <v/>
      </c>
      <c r="I45" s="163" t="str">
        <f t="shared" si="7"/>
        <v/>
      </c>
      <c r="J45" s="163" t="str">
        <f t="shared" si="7"/>
        <v/>
      </c>
      <c r="K45" s="163" t="str">
        <f t="shared" si="7"/>
        <v/>
      </c>
      <c r="L45" s="163" t="str">
        <f t="shared" si="7"/>
        <v/>
      </c>
      <c r="M45" s="163" t="str">
        <f t="shared" si="7"/>
        <v/>
      </c>
      <c r="N45" s="163" t="str">
        <f t="shared" si="7"/>
        <v/>
      </c>
      <c r="O45" s="163" t="str">
        <f t="shared" si="7"/>
        <v/>
      </c>
      <c r="P45" s="163" t="str">
        <f t="shared" si="7"/>
        <v/>
      </c>
      <c r="Q45" s="163" t="str">
        <f t="shared" si="7"/>
        <v/>
      </c>
      <c r="R45" s="163" t="str">
        <f t="shared" si="7"/>
        <v/>
      </c>
    </row>
  </sheetData>
  <sheetProtection algorithmName="SHA-512" hashValue="uN8IrD2xmG/By5EJTDufzEcYriYwVSUd5tKVgB6/+KqUZ9i3oGI3UK/7URXsmDPZOAlkn87t7IvXoUvbJkfokQ==" saltValue="LGWebvyYCD0kuBiHJhmuog==" spinCount="100000" sheet="1" objects="1" scenarios="1"/>
  <mergeCells count="31">
    <mergeCell ref="B2:R3"/>
    <mergeCell ref="B25:C25"/>
    <mergeCell ref="B26:C26"/>
    <mergeCell ref="B20:R20"/>
    <mergeCell ref="B24:R24"/>
    <mergeCell ref="B23:R23"/>
    <mergeCell ref="B21:C21"/>
    <mergeCell ref="B22:C22"/>
    <mergeCell ref="B10:R10"/>
    <mergeCell ref="B5:R6"/>
    <mergeCell ref="B16:R16"/>
    <mergeCell ref="B11:C11"/>
    <mergeCell ref="B17:C17"/>
    <mergeCell ref="B18:C18"/>
    <mergeCell ref="B7:R7"/>
    <mergeCell ref="B8:Q8"/>
    <mergeCell ref="B45:C45"/>
    <mergeCell ref="B38:R38"/>
    <mergeCell ref="B39:R39"/>
    <mergeCell ref="B40:C40"/>
    <mergeCell ref="B41:C41"/>
    <mergeCell ref="B35:C35"/>
    <mergeCell ref="B42:R42"/>
    <mergeCell ref="B43:R43"/>
    <mergeCell ref="B44:C44"/>
    <mergeCell ref="B19:R19"/>
    <mergeCell ref="B36:C36"/>
    <mergeCell ref="B29:R29"/>
    <mergeCell ref="B30:C30"/>
    <mergeCell ref="B34:R34"/>
    <mergeCell ref="B37:C37"/>
  </mergeCells>
  <conditionalFormatting sqref="D18:R18">
    <cfRule type="cellIs" dxfId="37" priority="32" operator="equal">
      <formula>""</formula>
    </cfRule>
  </conditionalFormatting>
  <conditionalFormatting sqref="D36:R37 D40:R41 D44:R45 D18:R18 D21:R22 D25:R26">
    <cfRule type="containsBlanks" dxfId="35" priority="25">
      <formula>LEN(TRIM(D18))=0</formula>
    </cfRule>
  </conditionalFormatting>
  <conditionalFormatting sqref="D36:R37">
    <cfRule type="cellIs" dxfId="34" priority="48" operator="equal">
      <formula>""</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 id="{8BD3863C-1B88-4746-8BC9-19F5E3BC0CBE}">
            <xm:f>'Step 0 NDC Selection'!$C$10="Ex ante"</xm:f>
            <x14:dxf>
              <fill>
                <patternFill>
                  <bgColor theme="9" tint="0.79998168889431442"/>
                </patternFill>
              </fill>
              <border>
                <left style="thin">
                  <color auto="1"/>
                </left>
                <right style="thin">
                  <color auto="1"/>
                </right>
                <top style="thin">
                  <color auto="1"/>
                </top>
                <bottom style="thin">
                  <color auto="1"/>
                </bottom>
                <vertical/>
                <horizontal/>
              </border>
            </x14:dxf>
          </x14:cfRule>
          <xm:sqref>B2:R3</xm:sqref>
        </x14:conditionalFormatting>
        <x14:conditionalFormatting xmlns:xm="http://schemas.microsoft.com/office/excel/2006/main">
          <x14:cfRule type="expression" priority="1" id="{9AC57BD7-0C31-4485-AA5C-3493226FA6B3}">
            <xm:f>'Step 0 NDC Selection'!$C$17="BAU"</xm:f>
            <x14:dxf>
              <font>
                <color theme="0" tint="-0.14996795556505021"/>
              </font>
              <fill>
                <patternFill patternType="gray125">
                  <fgColor theme="0" tint="-0.14996795556505021"/>
                  <bgColor theme="0" tint="-4.9989318521683403E-2"/>
                </patternFill>
              </fill>
              <border>
                <left/>
                <right/>
                <top/>
                <bottom/>
                <vertical/>
                <horizontal/>
              </border>
            </x14:dxf>
          </x14:cfRule>
          <xm:sqref>B10:R26</xm:sqref>
        </x14:conditionalFormatting>
        <x14:conditionalFormatting xmlns:xm="http://schemas.microsoft.com/office/excel/2006/main">
          <x14:cfRule type="expression" priority="3" id="{33DC4428-B159-4060-863F-0FF55AFAB162}">
            <xm:f>'Step 0 NDC Selection'!$C$17="Base Year"</xm:f>
            <x14:dxf>
              <font>
                <color theme="0" tint="-0.14996795556505021"/>
              </font>
              <fill>
                <patternFill patternType="gray125">
                  <fgColor theme="0" tint="-0.14996795556505021"/>
                  <bgColor theme="0" tint="-4.9989318521683403E-2"/>
                </patternFill>
              </fill>
              <border>
                <left/>
                <right/>
                <top/>
                <bottom/>
                <vertical/>
                <horizontal/>
              </border>
            </x14:dxf>
          </x14:cfRule>
          <x14:cfRule type="expression" priority="23" id="{E23A5A6C-5711-4B2B-9E91-57E908C0E311}">
            <xm:f>'Step 0 NDC Selection'!$C$17="Base Year"</xm:f>
            <x14:dxf>
              <font>
                <color theme="0" tint="-4.9989318521683403E-2"/>
              </font>
              <fill>
                <patternFill>
                  <bgColor theme="0" tint="-4.9989318521683403E-2"/>
                </patternFill>
              </fill>
              <border>
                <left/>
                <right/>
                <top/>
                <bottom/>
                <vertical/>
                <horizontal/>
              </border>
            </x14:dxf>
          </x14:cfRule>
          <xm:sqref>B29:R45</xm:sqref>
        </x14:conditionalFormatting>
        <x14:conditionalFormatting xmlns:xm="http://schemas.microsoft.com/office/excel/2006/main">
          <x14:cfRule type="expression" priority="20" id="{DCAE110F-8568-4DA7-9984-98B8E573815E}">
            <xm:f>AND('Step 0 NDC Selection'!$C$10="Ex post",OR('Step 0 NDC Selection'!$C$14&lt;2021,2021&lt;'Step 0 NDC Selection'!$C$13))</xm:f>
            <x14:dxf>
              <font>
                <color theme="0" tint="-0.24994659260841701"/>
              </font>
              <fill>
                <patternFill patternType="gray125">
                  <bgColor theme="0" tint="-0.14996795556505021"/>
                </patternFill>
              </fill>
            </x14:dxf>
          </x14:cfRule>
          <xm:sqref>D35:D37 D40:D41 D44:D45 D17:D18 D21:D22 D25:D26</xm:sqref>
        </x14:conditionalFormatting>
        <x14:conditionalFormatting xmlns:xm="http://schemas.microsoft.com/office/excel/2006/main">
          <x14:cfRule type="expression" priority="64" id="{2EA1750D-D9A2-4237-91AD-3C5C29CA6A4B}">
            <xm:f>'Step 0 NDC Selection'!$C$10="Ex ante"</xm:f>
            <x14:dxf>
              <fill>
                <patternFill>
                  <bgColor theme="7" tint="0.79998168889431442"/>
                </patternFill>
              </fill>
            </x14:dxf>
          </x14:cfRule>
          <xm:sqref>D36:R37 D18:R18 D21:R22 D25:R26 D40:R41 D44:R45 C31:C33 C12:C15</xm:sqref>
        </x14:conditionalFormatting>
        <x14:conditionalFormatting xmlns:xm="http://schemas.microsoft.com/office/excel/2006/main">
          <x14:cfRule type="expression" priority="21" id="{E997437F-7646-4DB4-93FE-7207B87B2107}">
            <xm:f>AND('Step 0 NDC Selection'!$C$10="Ex post",OR('Step 0 NDC Selection'!$C$14&lt;2022,2022&lt;'Step 0 NDC Selection'!$C$13))</xm:f>
            <x14:dxf>
              <font>
                <color theme="0" tint="-0.24994659260841701"/>
              </font>
              <fill>
                <patternFill patternType="gray125">
                  <bgColor theme="0" tint="-0.14996795556505021"/>
                </patternFill>
              </fill>
            </x14:dxf>
          </x14:cfRule>
          <xm:sqref>E35:E37 E40:E41 E44:E45 E17:E18 E21:E22 E25:E26</xm:sqref>
        </x14:conditionalFormatting>
        <x14:conditionalFormatting xmlns:xm="http://schemas.microsoft.com/office/excel/2006/main">
          <x14:cfRule type="expression" priority="19" id="{7959BAB7-0BBF-4928-AC73-01D910DB9B4C}">
            <xm:f>AND('Step 0 NDC Selection'!$C$10="Ex post",OR('Step 0 NDC Selection'!$C$14&lt;2023,2023&lt;'Step 0 NDC Selection'!$C$13))</xm:f>
            <x14:dxf>
              <font>
                <color theme="0" tint="-0.24994659260841701"/>
              </font>
              <fill>
                <patternFill patternType="gray125">
                  <bgColor theme="0" tint="-0.14996795556505021"/>
                </patternFill>
              </fill>
            </x14:dxf>
          </x14:cfRule>
          <xm:sqref>F35:F37 F40:F41 F44:F45 F17:F18 F21:F22 F25:F26</xm:sqref>
        </x14:conditionalFormatting>
        <x14:conditionalFormatting xmlns:xm="http://schemas.microsoft.com/office/excel/2006/main">
          <x14:cfRule type="expression" priority="18" id="{B1D70046-A268-410D-8108-1562ED273E4C}">
            <xm:f>AND('Step 0 NDC Selection'!$C$10="Ex post",OR('Step 0 NDC Selection'!$C$14&lt;2024,2024&lt;'Step 0 NDC Selection'!$C$13))</xm:f>
            <x14:dxf>
              <font>
                <color theme="0" tint="-0.24994659260841701"/>
              </font>
              <fill>
                <patternFill patternType="gray125">
                  <bgColor theme="0" tint="-0.14996795556505021"/>
                </patternFill>
              </fill>
            </x14:dxf>
          </x14:cfRule>
          <xm:sqref>G35:G37 G40:G41 G44:G45 G17:G18 G21:G22 G25:G26</xm:sqref>
        </x14:conditionalFormatting>
        <x14:conditionalFormatting xmlns:xm="http://schemas.microsoft.com/office/excel/2006/main">
          <x14:cfRule type="expression" priority="17" id="{21AAB246-BEE8-468B-9111-BB9E12EAD988}">
            <xm:f>AND('Step 0 NDC Selection'!$C$10="Ex post",OR(2025&lt;'Step 0 NDC Selection'!$C$13,'Step 0 NDC Selection'!$C$14&lt;2025))</xm:f>
            <x14:dxf>
              <font>
                <color theme="0" tint="-0.24994659260841701"/>
              </font>
              <fill>
                <patternFill patternType="gray125">
                  <bgColor theme="0" tint="-0.14996795556505021"/>
                </patternFill>
              </fill>
            </x14:dxf>
          </x14:cfRule>
          <xm:sqref>H35:H37 H40:H41 H44:H45 H17:H18 H21:H22 H25:H26</xm:sqref>
        </x14:conditionalFormatting>
        <x14:conditionalFormatting xmlns:xm="http://schemas.microsoft.com/office/excel/2006/main">
          <x14:cfRule type="expression" priority="15" id="{38E9199F-D476-4639-94FC-14982BAF6811}">
            <xm:f>AND('Step 0 NDC Selection'!$C$10="Ex post",OR('Step 0 NDC Selection'!$C$14&lt;2026,2026&lt;'Step 0 NDC Selection'!$C$13))</xm:f>
            <x14:dxf>
              <font>
                <color theme="0" tint="-0.24994659260841701"/>
              </font>
              <fill>
                <patternFill patternType="gray125">
                  <bgColor theme="0" tint="-0.14996795556505021"/>
                </patternFill>
              </fill>
            </x14:dxf>
          </x14:cfRule>
          <xm:sqref>I35:I37 I40:I41 I44:I45 I17:I18 I21:I22 I25:I26</xm:sqref>
        </x14:conditionalFormatting>
        <x14:conditionalFormatting xmlns:xm="http://schemas.microsoft.com/office/excel/2006/main">
          <x14:cfRule type="expression" priority="12" id="{D53E5C99-4A44-4FCB-ADC3-08E86989F27A}">
            <xm:f>AND('Step 0 NDC Selection'!$C$10="Ex post",OR('Step 0 NDC Selection'!$C$14&lt;2027,2027&lt;'Step 0 NDC Selection'!$C$13))</xm:f>
            <x14:dxf>
              <font>
                <color theme="0" tint="-0.24994659260841701"/>
              </font>
              <fill>
                <patternFill patternType="gray125">
                  <bgColor theme="0" tint="-0.14996795556505021"/>
                </patternFill>
              </fill>
            </x14:dxf>
          </x14:cfRule>
          <xm:sqref>J35:J37 J40:J41 J44:J45 J17:J18 J21:J22 J25:J26</xm:sqref>
        </x14:conditionalFormatting>
        <x14:conditionalFormatting xmlns:xm="http://schemas.microsoft.com/office/excel/2006/main">
          <x14:cfRule type="expression" priority="16" id="{7B3F7280-26F7-41DF-AE21-52ADC77D65AD}">
            <xm:f>AND('Step 0 NDC Selection'!$C$10="Ex post",OR(2028&lt;'Step 0 NDC Selection'!$C$13,'Step 0 NDC Selection'!$C$14&lt;2028))</xm:f>
            <x14:dxf>
              <font>
                <color theme="0" tint="-0.24994659260841701"/>
              </font>
              <fill>
                <patternFill patternType="gray125">
                  <bgColor theme="0" tint="-0.14996795556505021"/>
                </patternFill>
              </fill>
            </x14:dxf>
          </x14:cfRule>
          <xm:sqref>K35:K37 K40:K41 K44:K45 K17:K18 K21:K22 K25:K26</xm:sqref>
        </x14:conditionalFormatting>
        <x14:conditionalFormatting xmlns:xm="http://schemas.microsoft.com/office/excel/2006/main">
          <x14:cfRule type="expression" priority="13" id="{9C06EF3B-786C-4F8A-B942-81807724F7F7}">
            <xm:f>AND('Step 0 NDC Selection'!$C$10="Ex post",OR(2029&lt;'Step 0 NDC Selection'!$C$13,'Step 0 NDC Selection'!$C$14&lt;2029))</xm:f>
            <x14:dxf>
              <font>
                <color theme="0" tint="-0.24994659260841701"/>
              </font>
              <fill>
                <patternFill patternType="gray125">
                  <bgColor theme="0" tint="-0.14996795556505021"/>
                </patternFill>
              </fill>
            </x14:dxf>
          </x14:cfRule>
          <xm:sqref>L35:L37 L40:L41 L44:L45 L17:L18 L21:L22 L25:L26</xm:sqref>
        </x14:conditionalFormatting>
        <x14:conditionalFormatting xmlns:xm="http://schemas.microsoft.com/office/excel/2006/main">
          <x14:cfRule type="expression" priority="4" id="{5255740D-880F-461E-B3EA-2E5FB2A737EA}">
            <xm:f>AND('Step 0 NDC Selection'!$C$10="Ex post",OR(2030&lt;'Step 0 NDC Selection'!$C$13,'Step 0 NDC Selection'!$C$14&lt;2030))</xm:f>
            <x14:dxf>
              <font>
                <color theme="0" tint="-0.24994659260841701"/>
              </font>
              <fill>
                <patternFill patternType="gray125">
                  <bgColor theme="0" tint="-0.14996795556505021"/>
                </patternFill>
              </fill>
            </x14:dxf>
          </x14:cfRule>
          <xm:sqref>M35:M37 M40:M41 M44:M45 M17:M18 M21:M22 M25:M26</xm:sqref>
        </x14:conditionalFormatting>
        <x14:conditionalFormatting xmlns:xm="http://schemas.microsoft.com/office/excel/2006/main">
          <x14:cfRule type="expression" priority="10" id="{144521A1-B523-4358-8779-87C7D28B3106}">
            <xm:f>AND('Step 0 NDC Selection'!$C$10="Ex post",OR(2031&lt;'Step 0 NDC Selection'!$C$13,'Step 0 NDC Selection'!$C$14&lt;2031))</xm:f>
            <x14:dxf>
              <font>
                <color theme="0" tint="-0.24994659260841701"/>
              </font>
              <fill>
                <patternFill patternType="gray125">
                  <bgColor theme="0" tint="-0.14996795556505021"/>
                </patternFill>
              </fill>
            </x14:dxf>
          </x14:cfRule>
          <xm:sqref>N35:N37 N40:N41 N44:N45 N17:N18 N21:N22 N25:N26</xm:sqref>
        </x14:conditionalFormatting>
        <x14:conditionalFormatting xmlns:xm="http://schemas.microsoft.com/office/excel/2006/main">
          <x14:cfRule type="expression" priority="9" id="{214AA9D1-D9D9-4B75-85DD-9939B1B1798B}">
            <xm:f>AND('Step 0 NDC Selection'!$C$10="Ex post",OR('Step 0 NDC Selection'!$C$14&lt;2032,2032&lt;'Step 0 NDC Selection'!$C$13))</xm:f>
            <x14:dxf>
              <font>
                <color theme="0" tint="-0.24994659260841701"/>
              </font>
              <fill>
                <patternFill patternType="gray125">
                  <bgColor theme="0" tint="-0.14996795556505021"/>
                </patternFill>
              </fill>
            </x14:dxf>
          </x14:cfRule>
          <xm:sqref>O35:O37 O40:O41 O44:O45 O17:O18 O21:O22 O25:O26</xm:sqref>
        </x14:conditionalFormatting>
        <x14:conditionalFormatting xmlns:xm="http://schemas.microsoft.com/office/excel/2006/main">
          <x14:cfRule type="expression" priority="8" id="{78F1A2D5-0DDF-431E-9C10-4A1AAB2911C7}">
            <xm:f>AND('Step 0 NDC Selection'!$C$10="Ex post",OR('Step 0 NDC Selection'!$C$14&lt;2033,2033&lt;'Step 0 NDC Selection'!$C$13))</xm:f>
            <x14:dxf>
              <font>
                <color theme="0" tint="-0.24994659260841701"/>
              </font>
              <fill>
                <patternFill patternType="gray125">
                  <bgColor theme="0" tint="-0.14996795556505021"/>
                </patternFill>
              </fill>
            </x14:dxf>
          </x14:cfRule>
          <xm:sqref>P35:P37 P40:P41 P44:P45 P17:P18 P21:P22 P25:P26</xm:sqref>
        </x14:conditionalFormatting>
        <x14:conditionalFormatting xmlns:xm="http://schemas.microsoft.com/office/excel/2006/main">
          <x14:cfRule type="expression" priority="14" id="{E16C21BA-9B73-4763-93BC-06269E204815}">
            <xm:f>AND('Step 0 NDC Selection'!$C$10="Ex post",OR('Step 0 NDC Selection'!$C$14&lt;2034,2034&lt;'Step 0 NDC Selection'!$C$13))</xm:f>
            <x14:dxf>
              <font>
                <color theme="0" tint="-0.24994659260841701"/>
              </font>
              <fill>
                <patternFill patternType="gray125">
                  <bgColor theme="0" tint="-0.14996795556505021"/>
                </patternFill>
              </fill>
            </x14:dxf>
          </x14:cfRule>
          <xm:sqref>Q35:Q37 Q40:Q41 Q44:Q45 Q17:Q18 Q21:Q22 Q25:Q26</xm:sqref>
        </x14:conditionalFormatting>
        <x14:conditionalFormatting xmlns:xm="http://schemas.microsoft.com/office/excel/2006/main">
          <x14:cfRule type="expression" priority="7" id="{9B5FCD6D-79F7-4558-AD21-B4C98B5D0C33}">
            <xm:f>AND('Step 0 NDC Selection'!$C$10="Ex post",OR('Step 0 NDC Selection'!$C$14&lt;2035,2035&lt;'Step 0 NDC Selection'!$C$13))</xm:f>
            <x14:dxf>
              <font>
                <color theme="0" tint="-0.24994659260841701"/>
              </font>
              <fill>
                <patternFill patternType="gray125">
                  <bgColor theme="0" tint="-0.14996795556505021"/>
                </patternFill>
              </fill>
            </x14:dxf>
          </x14:cfRule>
          <xm:sqref>R35:R37 R40:R41 R44:R45 R17:R18 R21:R22 R25:R26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25CE9-32AF-453F-A479-D767B2AD269D}">
  <dimension ref="C2:AB56"/>
  <sheetViews>
    <sheetView zoomScale="62" zoomScaleNormal="40" workbookViewId="0"/>
  </sheetViews>
  <sheetFormatPr defaultColWidth="9.1796875" defaultRowHeight="18.5" x14ac:dyDescent="0.45"/>
  <cols>
    <col min="1" max="2" width="9.1796875" style="13"/>
    <col min="3" max="3" width="61.1796875" style="13" customWidth="1"/>
    <col min="4" max="4" width="25.7265625" style="13" customWidth="1"/>
    <col min="5" max="5" width="33" style="13" customWidth="1"/>
    <col min="6" max="6" width="20.81640625" style="13" customWidth="1"/>
    <col min="7" max="7" width="22.7265625" style="13" customWidth="1"/>
    <col min="8" max="8" width="22.1796875" style="13" customWidth="1"/>
    <col min="9" max="9" width="21.54296875" style="13" customWidth="1"/>
    <col min="10" max="10" width="22.453125" style="13" customWidth="1"/>
    <col min="11" max="11" width="19.7265625" style="13" customWidth="1"/>
    <col min="12" max="12" width="22.7265625" style="13" customWidth="1"/>
    <col min="13" max="13" width="23.08984375" style="13" customWidth="1"/>
    <col min="14" max="14" width="21.36328125" style="13" customWidth="1"/>
    <col min="15" max="15" width="20.81640625" style="13" customWidth="1"/>
    <col min="16" max="16" width="23.08984375" style="13" customWidth="1"/>
    <col min="17" max="17" width="22.08984375" style="13" customWidth="1"/>
    <col min="18" max="18" width="22.7265625" style="13" customWidth="1"/>
    <col min="19" max="19" width="25.36328125" style="13" customWidth="1"/>
    <col min="20" max="20" width="24.36328125" style="13" customWidth="1"/>
    <col min="21" max="22" width="25.7265625" style="13" customWidth="1"/>
    <col min="23" max="23" width="53.453125" style="13" customWidth="1"/>
    <col min="24" max="24" width="11.54296875" style="13" bestFit="1" customWidth="1"/>
    <col min="25" max="50" width="9.1796875" style="13"/>
    <col min="51" max="52" width="9.1796875" style="13" customWidth="1"/>
    <col min="53" max="16384" width="9.1796875" style="13"/>
  </cols>
  <sheetData>
    <row r="2" spans="3:28" ht="18.649999999999999" customHeight="1" x14ac:dyDescent="0.6">
      <c r="M2" s="171"/>
      <c r="N2" s="171"/>
      <c r="O2" s="171"/>
      <c r="P2" s="171"/>
      <c r="Q2" s="171"/>
      <c r="R2" s="171"/>
      <c r="S2" s="171"/>
      <c r="T2" s="171"/>
      <c r="U2" s="171"/>
      <c r="V2" s="171"/>
      <c r="W2" s="171"/>
      <c r="X2" s="171"/>
      <c r="Y2" s="171"/>
      <c r="Z2" s="171"/>
      <c r="AA2" s="171"/>
      <c r="AB2" s="171"/>
    </row>
    <row r="3" spans="3:28" ht="18.75" customHeight="1" x14ac:dyDescent="0.6">
      <c r="C3" s="270" t="s">
        <v>182</v>
      </c>
      <c r="D3" s="270"/>
      <c r="E3" s="270"/>
      <c r="F3" s="270"/>
      <c r="G3" s="270"/>
      <c r="H3" s="270"/>
      <c r="I3" s="270"/>
      <c r="J3" s="268" t="str">
        <f>IF('Step 0 NDC Selection'!$C$10="Ex ante",_xlfn._LONGTEXT("This document is now in the projections setting, as you selected 'Ex ante' in Step 0. If you want to switch to reporting, and see CTF table 4 in this sheet, please delete current projections data in steps 0-3 and, on Step 0, select 'Ex post' and input the"," GHG Inventory and ITMO data"),"")</f>
        <v/>
      </c>
      <c r="K3" s="268"/>
      <c r="L3" s="268"/>
      <c r="M3" s="268"/>
      <c r="N3" s="268"/>
      <c r="O3" s="268"/>
      <c r="P3" s="268"/>
      <c r="Q3" s="268"/>
      <c r="R3" s="268"/>
      <c r="S3" s="268"/>
      <c r="T3" s="268"/>
      <c r="U3" s="171"/>
      <c r="V3" s="171"/>
      <c r="W3" s="171"/>
      <c r="X3" s="171"/>
      <c r="Y3" s="171"/>
      <c r="Z3" s="171"/>
      <c r="AA3" s="171"/>
      <c r="AB3" s="171"/>
    </row>
    <row r="4" spans="3:28" ht="26.15" customHeight="1" x14ac:dyDescent="0.6">
      <c r="C4" s="271" t="s">
        <v>183</v>
      </c>
      <c r="D4" s="271"/>
      <c r="E4" s="271"/>
      <c r="F4" s="271"/>
      <c r="G4" s="271"/>
      <c r="H4" s="271"/>
      <c r="I4" s="271"/>
      <c r="J4" s="268"/>
      <c r="K4" s="268"/>
      <c r="L4" s="268"/>
      <c r="M4" s="268"/>
      <c r="N4" s="268"/>
      <c r="O4" s="268"/>
      <c r="P4" s="268"/>
      <c r="Q4" s="268"/>
      <c r="R4" s="268"/>
      <c r="S4" s="268"/>
      <c r="T4" s="268"/>
      <c r="U4" s="171"/>
      <c r="V4" s="171"/>
      <c r="W4" s="171"/>
      <c r="X4" s="171"/>
      <c r="Y4" s="171"/>
      <c r="Z4" s="171"/>
      <c r="AA4" s="171"/>
      <c r="AB4" s="171"/>
    </row>
    <row r="5" spans="3:28" ht="30.65" customHeight="1" x14ac:dyDescent="0.45">
      <c r="C5" s="271" t="s">
        <v>159</v>
      </c>
      <c r="D5" s="271"/>
      <c r="E5" s="271"/>
      <c r="F5" s="271"/>
      <c r="G5" s="271"/>
      <c r="H5" s="271"/>
      <c r="I5" s="271"/>
      <c r="J5" s="268"/>
      <c r="K5" s="268"/>
      <c r="L5" s="268"/>
      <c r="M5" s="268"/>
      <c r="N5" s="268"/>
      <c r="O5" s="268"/>
      <c r="P5" s="268"/>
      <c r="Q5" s="268"/>
      <c r="R5" s="268"/>
      <c r="S5" s="268"/>
      <c r="T5" s="268"/>
    </row>
    <row r="6" spans="3:28" ht="18.75" customHeight="1" x14ac:dyDescent="0.45">
      <c r="C6" s="14" t="s">
        <v>184</v>
      </c>
      <c r="D6" s="15"/>
      <c r="E6" s="15"/>
      <c r="F6" s="15"/>
      <c r="G6" s="15"/>
      <c r="H6" s="15"/>
      <c r="I6" s="15"/>
      <c r="J6" s="15"/>
      <c r="K6" s="15"/>
      <c r="L6" s="15"/>
      <c r="M6" s="15"/>
      <c r="N6" s="15"/>
      <c r="O6" s="15"/>
      <c r="P6" s="15"/>
      <c r="Q6" s="15"/>
      <c r="R6" s="15"/>
      <c r="S6" s="15"/>
      <c r="T6" s="15"/>
      <c r="U6" s="16"/>
    </row>
    <row r="7" spans="3:28" x14ac:dyDescent="0.45">
      <c r="C7" s="17"/>
      <c r="D7" s="17"/>
      <c r="E7" s="17"/>
      <c r="F7" s="17"/>
      <c r="G7" s="17"/>
      <c r="H7" s="17"/>
      <c r="I7" s="17"/>
      <c r="J7" s="17"/>
      <c r="K7" s="17"/>
      <c r="L7" s="17"/>
      <c r="M7" s="17"/>
      <c r="N7" s="17"/>
      <c r="O7" s="17"/>
      <c r="P7" s="17"/>
      <c r="Q7" s="17"/>
      <c r="R7" s="17"/>
      <c r="S7" s="17"/>
      <c r="T7" s="17"/>
      <c r="U7" s="17"/>
    </row>
    <row r="8" spans="3:28" x14ac:dyDescent="0.45">
      <c r="C8" s="18"/>
      <c r="D8" s="18"/>
      <c r="E8" s="19"/>
      <c r="F8" s="18"/>
      <c r="G8" s="18"/>
      <c r="H8" s="18"/>
      <c r="I8" s="18"/>
      <c r="J8" s="18"/>
      <c r="K8" s="18"/>
      <c r="L8" s="18"/>
      <c r="M8" s="18"/>
      <c r="N8" s="18"/>
      <c r="O8" s="18"/>
      <c r="P8" s="18"/>
      <c r="Q8" s="18"/>
      <c r="R8" s="18"/>
      <c r="S8" s="18"/>
      <c r="T8" s="18"/>
      <c r="U8" s="20"/>
    </row>
    <row r="9" spans="3:28" ht="19" thickBot="1" x14ac:dyDescent="0.5">
      <c r="C9" s="15"/>
      <c r="D9" s="15"/>
      <c r="E9" s="15"/>
      <c r="F9" s="15"/>
      <c r="G9" s="15"/>
      <c r="H9" s="15"/>
      <c r="I9" s="15"/>
      <c r="J9" s="15"/>
      <c r="K9" s="15"/>
      <c r="L9" s="15"/>
      <c r="M9" s="15"/>
      <c r="N9" s="15"/>
      <c r="O9" s="15"/>
      <c r="P9" s="15"/>
      <c r="Q9" s="15"/>
      <c r="R9" s="15"/>
      <c r="S9" s="15"/>
      <c r="T9" s="15"/>
      <c r="U9" s="21"/>
    </row>
    <row r="10" spans="3:28" ht="114.75" customHeight="1" x14ac:dyDescent="0.45">
      <c r="C10" s="22"/>
      <c r="D10" s="23" t="s">
        <v>185</v>
      </c>
      <c r="E10" s="24" t="s">
        <v>186</v>
      </c>
      <c r="F10" s="274" t="s">
        <v>187</v>
      </c>
      <c r="G10" s="275"/>
      <c r="H10" s="275"/>
      <c r="I10" s="275"/>
      <c r="J10" s="275"/>
      <c r="K10" s="275"/>
      <c r="L10" s="275"/>
      <c r="M10" s="275"/>
      <c r="N10" s="275"/>
      <c r="O10" s="275"/>
      <c r="P10" s="275"/>
      <c r="Q10" s="275"/>
      <c r="R10" s="275"/>
      <c r="S10" s="275"/>
      <c r="T10" s="276"/>
      <c r="U10" s="25" t="s">
        <v>188</v>
      </c>
      <c r="V10" s="26" t="s">
        <v>189</v>
      </c>
      <c r="W10" s="272" t="s">
        <v>190</v>
      </c>
    </row>
    <row r="11" spans="3:28" ht="38.5" customHeight="1" x14ac:dyDescent="0.45">
      <c r="C11" s="27"/>
      <c r="D11" s="28"/>
      <c r="E11" s="29" t="str">
        <f>IF('Step 0 NDC Selection'!$C$17="Base Year",IF('Step 1 NDC Information'!$C$19&lt;&gt;"",'Step 1 NDC Information'!$C$19,""),"")</f>
        <v/>
      </c>
      <c r="F11" s="30">
        <f>'Step 2 GHG Data'!C9</f>
        <v>2021</v>
      </c>
      <c r="G11" s="31">
        <f>'Step 2 GHG Data'!D9</f>
        <v>2022</v>
      </c>
      <c r="H11" s="31">
        <f>'Step 2 GHG Data'!E9</f>
        <v>2023</v>
      </c>
      <c r="I11" s="31">
        <f>'Step 2 GHG Data'!F9</f>
        <v>2024</v>
      </c>
      <c r="J11" s="31">
        <f>'Step 2 GHG Data'!G9</f>
        <v>2025</v>
      </c>
      <c r="K11" s="31">
        <f>'Step 2 GHG Data'!H9</f>
        <v>2026</v>
      </c>
      <c r="L11" s="31">
        <f>'Step 2 GHG Data'!I9</f>
        <v>2027</v>
      </c>
      <c r="M11" s="31">
        <f>'Step 2 GHG Data'!J9</f>
        <v>2028</v>
      </c>
      <c r="N11" s="31">
        <f>'Step 2 GHG Data'!K9</f>
        <v>2029</v>
      </c>
      <c r="O11" s="31">
        <f>'Step 2 GHG Data'!L9</f>
        <v>2030</v>
      </c>
      <c r="P11" s="31">
        <f>O11+1</f>
        <v>2031</v>
      </c>
      <c r="Q11" s="31">
        <f t="shared" ref="Q11:S11" si="0">P11+1</f>
        <v>2032</v>
      </c>
      <c r="R11" s="31">
        <f t="shared" si="0"/>
        <v>2033</v>
      </c>
      <c r="S11" s="31">
        <f t="shared" si="0"/>
        <v>2034</v>
      </c>
      <c r="T11" s="32">
        <v>2035</v>
      </c>
      <c r="U11" s="33"/>
      <c r="V11" s="34"/>
      <c r="W11" s="273"/>
    </row>
    <row r="12" spans="3:28" ht="54" x14ac:dyDescent="0.45">
      <c r="C12" s="35" t="s">
        <v>191</v>
      </c>
      <c r="D12" s="36"/>
      <c r="E12" s="37"/>
      <c r="F12" s="28"/>
      <c r="G12" s="28"/>
      <c r="H12" s="37"/>
      <c r="I12" s="37"/>
      <c r="J12" s="37"/>
      <c r="K12" s="37"/>
      <c r="L12" s="37"/>
      <c r="M12" s="37"/>
      <c r="N12" s="37"/>
      <c r="O12" s="37"/>
      <c r="P12" s="37"/>
      <c r="Q12" s="37"/>
      <c r="R12" s="37"/>
      <c r="S12" s="37"/>
      <c r="T12" s="37"/>
      <c r="U12" s="37"/>
      <c r="V12" s="37"/>
      <c r="W12" s="38"/>
    </row>
    <row r="13" spans="3:28" ht="96" customHeight="1" x14ac:dyDescent="0.45">
      <c r="C13" s="39" t="str">
        <f>IF('Step 0 NDC Selection'!C10="Ex ante","",IF('Step 0 NDC Selection'!C16="","",'Step 0 NDC Selection'!$C$16))</f>
        <v/>
      </c>
      <c r="D13" s="40" t="str">
        <f>IF(SUM(E13:T13)&lt;&gt;0,"kt CO₂ equivalent","Not Applicable")</f>
        <v>Not Applicable</v>
      </c>
      <c r="E13" s="41" t="str">
        <f>IF('Step 0 NDC Selection'!C10="Ex ante","",IF('Step 0 NDC Selection'!C17="Base Year",'Step 1 NDC Information'!$C$20,""))</f>
        <v/>
      </c>
      <c r="F13" s="41" t="str">
        <f>IF(AND('Step 0 NDC Selection'!$C$10="Ex post",OR(F11&gt;'Step 0 NDC Selection'!$C$15,F11&gt;'Step 0 NDC Selection'!$C$14,F11&lt;'Step 0 NDC Selection'!$C$13)),"",IF('Step 0 NDC Selection'!$C$10="Ex ante","",IF(AND('Step 2 GHG Data'!C$16="",'Step 2 GHG Data'!C17=""),"",IF('Step 0 NDC Selection'!$C$19="no",'Step 2 GHG Data'!C17,IF('Step 0 NDC Selection'!$C$19="yes",'Step 2 GHG Data'!C16,"")))))</f>
        <v/>
      </c>
      <c r="G13" s="41" t="str">
        <f>IF(AND('Step 0 NDC Selection'!$C$10="Ex post",OR(G11&gt;'Step 0 NDC Selection'!$C$15,G11&gt;'Step 0 NDC Selection'!$C$14,G11&lt;'Step 0 NDC Selection'!$C$13)),"",IF('Step 0 NDC Selection'!$C$10="Ex ante","",IF(AND('Step 2 GHG Data'!D$16="",'Step 2 GHG Data'!D17=""),"",IF('Step 0 NDC Selection'!$C$19="no",'Step 2 GHG Data'!D17,IF('Step 0 NDC Selection'!$C$19="yes",'Step 2 GHG Data'!D16,"")))))</f>
        <v/>
      </c>
      <c r="H13" s="41" t="str">
        <f>IF(AND('Step 0 NDC Selection'!$C$10="Ex post",OR(H11&gt;'Step 0 NDC Selection'!$C$15,H11&gt;'Step 0 NDC Selection'!$C$14,H11&lt;'Step 0 NDC Selection'!$C$13)),"",IF('Step 0 NDC Selection'!$C$10="Ex ante","",IF(AND('Step 2 GHG Data'!E$16="",'Step 2 GHG Data'!E17=""),"",IF('Step 0 NDC Selection'!$C$19="no",'Step 2 GHG Data'!E17,IF('Step 0 NDC Selection'!$C$19="yes",'Step 2 GHG Data'!E16,"")))))</f>
        <v/>
      </c>
      <c r="I13" s="41" t="str">
        <f>IF(AND('Step 0 NDC Selection'!$C$10="Ex post",OR(I11&gt;'Step 0 NDC Selection'!$C$15,I11&gt;'Step 0 NDC Selection'!$C$14,I11&lt;'Step 0 NDC Selection'!$C$13)),"",IF('Step 0 NDC Selection'!$C$10="Ex ante","",IF(AND('Step 2 GHG Data'!F$16="",'Step 2 GHG Data'!F17=""),"",IF('Step 0 NDC Selection'!$C$19="no",'Step 2 GHG Data'!F17,IF('Step 0 NDC Selection'!$C$19="yes",'Step 2 GHG Data'!F16,"")))))</f>
        <v/>
      </c>
      <c r="J13" s="41" t="str">
        <f>IF(AND('Step 0 NDC Selection'!$C$10="Ex post",OR(J11&gt;'Step 0 NDC Selection'!$C$15,J11&gt;'Step 0 NDC Selection'!$C$14,J11&lt;'Step 0 NDC Selection'!$C$13)),"",IF('Step 0 NDC Selection'!$C$10="Ex ante","",IF(AND('Step 2 GHG Data'!G$16="",'Step 2 GHG Data'!G17=""),"",IF('Step 0 NDC Selection'!$C$19="no",'Step 2 GHG Data'!G17,IF('Step 0 NDC Selection'!$C$19="yes",'Step 2 GHG Data'!G16,"")))))</f>
        <v/>
      </c>
      <c r="K13" s="41" t="str">
        <f>IF(AND('Step 0 NDC Selection'!$C$10="Ex post",OR(K11&gt;'Step 0 NDC Selection'!$C$15,K11&gt;'Step 0 NDC Selection'!$C$14,K11&lt;'Step 0 NDC Selection'!$C$13)),"",IF('Step 0 NDC Selection'!$C$10="Ex ante","",IF(AND('Step 2 GHG Data'!H$16="",'Step 2 GHG Data'!H17=""),"",IF('Step 0 NDC Selection'!$C$19="no",'Step 2 GHG Data'!H17,IF('Step 0 NDC Selection'!$C$19="yes",'Step 2 GHG Data'!H16,"")))))</f>
        <v/>
      </c>
      <c r="L13" s="41" t="str">
        <f>IF(AND('Step 0 NDC Selection'!$C$10="Ex post",OR(L11&gt;'Step 0 NDC Selection'!$C$15,L11&gt;'Step 0 NDC Selection'!$C$14,L11&lt;'Step 0 NDC Selection'!$C$13)),"",IF('Step 0 NDC Selection'!$C$10="Ex ante","",IF(AND('Step 2 GHG Data'!I$16="",'Step 2 GHG Data'!I17=""),"",IF('Step 0 NDC Selection'!$C$19="no",'Step 2 GHG Data'!I17,IF('Step 0 NDC Selection'!$C$19="yes",'Step 2 GHG Data'!I16,"")))))</f>
        <v/>
      </c>
      <c r="M13" s="41" t="str">
        <f>IF(AND('Step 0 NDC Selection'!$C$10="Ex post",OR(M11&gt;'Step 0 NDC Selection'!$C$15,M11&gt;'Step 0 NDC Selection'!$C$14,M11&lt;'Step 0 NDC Selection'!$C$13)),"",IF('Step 0 NDC Selection'!$C$10="Ex ante","",IF(AND('Step 2 GHG Data'!J$16="",'Step 2 GHG Data'!J17=""),"",IF('Step 0 NDC Selection'!$C$19="no",'Step 2 GHG Data'!J17,IF('Step 0 NDC Selection'!$C$19="yes",'Step 2 GHG Data'!J16,"")))))</f>
        <v/>
      </c>
      <c r="N13" s="41" t="str">
        <f>IF(AND('Step 0 NDC Selection'!$C$10="Ex post",OR(N11&gt;'Step 0 NDC Selection'!$C$15,N11&gt;'Step 0 NDC Selection'!$C$14,N11&lt;'Step 0 NDC Selection'!$C$13)),"",IF('Step 0 NDC Selection'!$C$10="Ex ante","",IF(AND('Step 2 GHG Data'!K$16="",'Step 2 GHG Data'!K17=""),"",IF('Step 0 NDC Selection'!$C$19="no",'Step 2 GHG Data'!K17,IF('Step 0 NDC Selection'!$C$19="yes",'Step 2 GHG Data'!K16,"")))))</f>
        <v/>
      </c>
      <c r="O13" s="41" t="str">
        <f>IF(AND('Step 0 NDC Selection'!$C$10="Ex post",OR(O11&gt;'Step 0 NDC Selection'!$C$15,O11&gt;'Step 0 NDC Selection'!$C$14,O11&lt;'Step 0 NDC Selection'!$C$13)),"",IF('Step 0 NDC Selection'!$C$10="Ex ante","",IF(AND('Step 2 GHG Data'!L$16="",'Step 2 GHG Data'!L17=""),"",IF('Step 0 NDC Selection'!$C$19="no",'Step 2 GHG Data'!L17,IF('Step 0 NDC Selection'!$C$19="yes",'Step 2 GHG Data'!L16,"")))))</f>
        <v/>
      </c>
      <c r="P13" s="41" t="str">
        <f>IF(AND('Step 0 NDC Selection'!$C$10="Ex post",OR(P11&gt;'Step 0 NDC Selection'!$C$15,P11&gt;'Step 0 NDC Selection'!$C$14,P11&lt;'Step 0 NDC Selection'!$C$13)),"",IF('Step 0 NDC Selection'!$C$10="Ex ante","",IF(AND('Step 2 GHG Data'!M$16="",'Step 2 GHG Data'!M17=""),"",IF('Step 0 NDC Selection'!$C$19="no",'Step 2 GHG Data'!M17,IF('Step 0 NDC Selection'!$C$19="yes",'Step 2 GHG Data'!M16,"")))))</f>
        <v/>
      </c>
      <c r="Q13" s="41" t="str">
        <f>IF(AND('Step 0 NDC Selection'!$C$10="Ex post",OR(Q11&gt;'Step 0 NDC Selection'!$C$15,Q11&gt;'Step 0 NDC Selection'!$C$14,Q11&lt;'Step 0 NDC Selection'!$C$13)),"",IF('Step 0 NDC Selection'!$C$10="Ex ante","",IF(AND('Step 2 GHG Data'!N$16="",'Step 2 GHG Data'!N17=""),"",IF('Step 0 NDC Selection'!$C$19="no",'Step 2 GHG Data'!N17,IF('Step 0 NDC Selection'!$C$19="yes",'Step 2 GHG Data'!N16,"")))))</f>
        <v/>
      </c>
      <c r="R13" s="41" t="str">
        <f>IF(AND('Step 0 NDC Selection'!$C$10="Ex post",OR(R11&gt;'Step 0 NDC Selection'!$C$15,R11&gt;'Step 0 NDC Selection'!$C$14,R11&lt;'Step 0 NDC Selection'!$C$13)),"",IF('Step 0 NDC Selection'!$C$10="Ex ante","",IF(AND('Step 2 GHG Data'!O$16="",'Step 2 GHG Data'!O17=""),"",IF('Step 0 NDC Selection'!$C$19="no",'Step 2 GHG Data'!O17,IF('Step 0 NDC Selection'!$C$19="yes",'Step 2 GHG Data'!O16,"")))))</f>
        <v/>
      </c>
      <c r="S13" s="41" t="str">
        <f>IF(AND('Step 0 NDC Selection'!$C$10="Ex post",OR(S11&gt;'Step 0 NDC Selection'!$C$15,S11&gt;'Step 0 NDC Selection'!$C$14,S11&lt;'Step 0 NDC Selection'!$C$13)),"",IF('Step 0 NDC Selection'!$C$10="Ex ante","",IF(AND('Step 2 GHG Data'!P$16="",'Step 2 GHG Data'!P17=""),"",IF('Step 0 NDC Selection'!$C$19="no",'Step 2 GHG Data'!P17,IF('Step 0 NDC Selection'!$C$19="yes",'Step 2 GHG Data'!P16,"")))))</f>
        <v/>
      </c>
      <c r="T13" s="41" t="str">
        <f>IF(AND('Step 0 NDC Selection'!$C$10="Ex post",OR(T11&gt;'Step 0 NDC Selection'!$C$15,T11&gt;'Step 0 NDC Selection'!$C$14,T11&lt;'Step 0 NDC Selection'!$C$13)),"",IF('Step 0 NDC Selection'!$C$10="Ex ante","",IF(AND('Step 2 GHG Data'!Q$16="",'Step 2 GHG Data'!Q17=""),"",IF('Step 0 NDC Selection'!$C$19="no",'Step 2 GHG Data'!Q17,IF('Step 0 NDC Selection'!$C$19="yes",'Step 2 GHG Data'!Q16,"")))))</f>
        <v/>
      </c>
      <c r="U13" s="42" t="str">
        <f>IF('Step 0 NDC Selection'!C17="Base Year",'Step 1 NDC Information'!C24,IF('Step 0 NDC Selection'!C17="BAU",'Step 1 NDC Information'!C47,""))</f>
        <v/>
      </c>
      <c r="V13" s="43" t="str">
        <f>IF('Step 0 NDC Selection'!$C$10="Ex ante","",IF('Step 0 NDC Selection'!C17="Base Year",'Step 1 NDC Information'!$C$23,IF('Step 0 NDC Selection'!C17="BAU",'Step 1 NDC Information'!C28,"")))</f>
        <v/>
      </c>
      <c r="W13" s="44" t="str">
        <f>IFERROR(IF('Step 0 NDC Selection'!C10="Ex ante","",_xlfn.TEXTJOIN(" ",TRUE,"The most recent level of the indicator is",IF('Step 0 NDC Selection'!C17="Base Year",ABS(ROUND(HLOOKUP('Step 0 NDC Selection'!$C15,'Step 5 Tracking Progress'!$B$17:$R$21,5,FALSE)*100,0)),IF('Step 0 NDC Selection'!C17="BAU",ABS(ROUND(HLOOKUP('Step 0 NDC Selection'!$C15,'Step 5 Tracking Progress'!$B$35:$R$40,6,FALSE)*100,0)),"")), IF('Step 0 NDC Selection'!C17="Base Year",IF(HLOOKUP('Step 0 NDC Selection'!$C15,'Step 5 Tracking Progress'!D17:R21,5,FALSE)&lt;0,"% above the base year level","% below the base year level"),IF('Step 0 NDC Selection'!C17="BAU",IF(HLOOKUP('Step 0 NDC Selection'!$C15,'Step 5 Tracking Progress'!D35:R40,6,FALSE)&lt;0,"% above the BAU level in","% below the BAU level in"),"")),IF('Step 0 NDC Selection'!C17="BAU",'Step 0 NDC Selection'!C15,""))),"")</f>
        <v>The most recent level of the indicator is</v>
      </c>
    </row>
    <row r="14" spans="3:28" ht="96" customHeight="1" x14ac:dyDescent="0.45">
      <c r="C14" s="39" t="s">
        <v>192</v>
      </c>
      <c r="D14" s="40" t="str">
        <f>IF(SUM(F14:T14)&lt;&gt;0,"kt CO₂ equivalent","Not Applicable")</f>
        <v>Not Applicable</v>
      </c>
      <c r="E14" s="41"/>
      <c r="F14" s="41" t="str">
        <f>IF(AND('Step 0 NDC Selection'!$C$10="Ex post",OR(F11&gt;'Step 0 NDC Selection'!$C$15,F11&gt;'Step 0 NDC Selection'!$C$14,F11&lt;'Step 0 NDC Selection'!$C$13)),"",IF('Step 0 NDC Selection'!$C$10="Ex ante","",IF(AND(F11&gt;='Step 0 NDC Selection'!$C$13,F11&lt;='Step 0 NDC Selection'!$C$14,F11&lt;='Step 0 NDC Selection'!$C$15),IF('Step 0 NDC Selection'!$C$17="BAU",'Step 1 NDC Information'!$C32,""),"")))</f>
        <v/>
      </c>
      <c r="G14" s="41" t="str">
        <f>IF(AND('Step 0 NDC Selection'!$C$10="Ex post",OR(G11&gt;'Step 0 NDC Selection'!$C$15,G11&gt;'Step 0 NDC Selection'!$C$14,G11&lt;'Step 0 NDC Selection'!$C$13)),"",IF('Step 0 NDC Selection'!$C$10="Ex ante","",IF(AND(G11&gt;='Step 0 NDC Selection'!$C$13,G11&lt;='Step 0 NDC Selection'!$C$14,G11&lt;='Step 0 NDC Selection'!$C$15),IF('Step 0 NDC Selection'!$C$17="BAU",'Step 1 NDC Information'!$C33,""),"")))</f>
        <v/>
      </c>
      <c r="H14" s="41" t="str">
        <f>IF(AND('Step 0 NDC Selection'!$C$10="Ex post",OR(H11&gt;'Step 0 NDC Selection'!$C$15,H11&gt;'Step 0 NDC Selection'!$C$14,H11&lt;'Step 0 NDC Selection'!$C$13)),"",IF('Step 0 NDC Selection'!$C$10="Ex ante","",IF(AND(H11&gt;='Step 0 NDC Selection'!$C$13,H11&lt;='Step 0 NDC Selection'!$C$14,H11&lt;='Step 0 NDC Selection'!$C$15),IF('Step 0 NDC Selection'!$C$17="BAU",'Step 1 NDC Information'!$C34,""),"")))</f>
        <v/>
      </c>
      <c r="I14" s="41" t="str">
        <f>IF(AND('Step 0 NDC Selection'!$C$10="Ex post",OR(I11&gt;'Step 0 NDC Selection'!$C$15,I11&gt;'Step 0 NDC Selection'!$C$14,I11&lt;'Step 0 NDC Selection'!$C$13)),"",IF('Step 0 NDC Selection'!$C$10="Ex ante","",IF(AND(I11&gt;='Step 0 NDC Selection'!$C$13,I11&lt;='Step 0 NDC Selection'!$C$14,I11&lt;='Step 0 NDC Selection'!$C$15),IF('Step 0 NDC Selection'!$C$17="BAU",'Step 1 NDC Information'!$C35,""),"")))</f>
        <v/>
      </c>
      <c r="J14" s="41" t="str">
        <f>IF(AND('Step 0 NDC Selection'!$C$10="Ex post",OR(J11&gt;'Step 0 NDC Selection'!$C$15,J11&gt;'Step 0 NDC Selection'!$C$14,J11&lt;'Step 0 NDC Selection'!$C$13)),"",IF('Step 0 NDC Selection'!$C$10="Ex ante","",IF(AND(J11&gt;='Step 0 NDC Selection'!$C$13,J11&lt;='Step 0 NDC Selection'!$C$14,J11&lt;='Step 0 NDC Selection'!$C$15),IF('Step 0 NDC Selection'!$C$17="BAU",'Step 1 NDC Information'!$C36,""),"")))</f>
        <v/>
      </c>
      <c r="K14" s="41" t="str">
        <f>IF(AND('Step 0 NDC Selection'!$C$10="Ex post",OR(K11&gt;'Step 0 NDC Selection'!$C$15,K11&gt;'Step 0 NDC Selection'!$C$14,K11&lt;'Step 0 NDC Selection'!$C$13)),"",IF('Step 0 NDC Selection'!$C$10="Ex ante","",IF(AND(K11&gt;='Step 0 NDC Selection'!$C$13,K11&lt;='Step 0 NDC Selection'!$C$14,K11&lt;='Step 0 NDC Selection'!$C$15),IF('Step 0 NDC Selection'!$C$17="BAU",'Step 1 NDC Information'!$C37,""),"")))</f>
        <v/>
      </c>
      <c r="L14" s="41" t="str">
        <f>IF(AND('Step 0 NDC Selection'!$C$10="Ex post",OR(L11&gt;'Step 0 NDC Selection'!$C$15,L11&gt;'Step 0 NDC Selection'!$C$14,L11&lt;'Step 0 NDC Selection'!$C$13)),"",IF('Step 0 NDC Selection'!$C$10="Ex ante","",IF(AND(L11&gt;='Step 0 NDC Selection'!$C$13,L11&lt;='Step 0 NDC Selection'!$C$14,L11&lt;='Step 0 NDC Selection'!$C$15),IF('Step 0 NDC Selection'!$C$17="BAU",'Step 1 NDC Information'!$C38,""),"")))</f>
        <v/>
      </c>
      <c r="M14" s="41" t="str">
        <f>IF(AND('Step 0 NDC Selection'!$C$10="Ex post",OR(M11&gt;'Step 0 NDC Selection'!$C$15,M11&gt;'Step 0 NDC Selection'!$C$14,M11&lt;'Step 0 NDC Selection'!$C$13)),"",IF('Step 0 NDC Selection'!$C$10="Ex ante","",IF(AND(M11&gt;='Step 0 NDC Selection'!$C$13,M11&lt;='Step 0 NDC Selection'!$C$14,M11&lt;='Step 0 NDC Selection'!$C$15),IF('Step 0 NDC Selection'!$C$17="BAU",'Step 1 NDC Information'!$C39,""),"")))</f>
        <v/>
      </c>
      <c r="N14" s="41" t="str">
        <f>IF(AND('Step 0 NDC Selection'!$C$10="Ex post",OR(N11&gt;'Step 0 NDC Selection'!$C$15,N11&gt;'Step 0 NDC Selection'!$C$14,N11&lt;'Step 0 NDC Selection'!$C$13)),"",IF('Step 0 NDC Selection'!$C$10="Ex ante","",IF(AND(N11&gt;='Step 0 NDC Selection'!$C$13,N11&lt;='Step 0 NDC Selection'!$C$14,N11&lt;='Step 0 NDC Selection'!$C$15),IF('Step 0 NDC Selection'!$C$17="BAU",'Step 1 NDC Information'!$C40,""),"")))</f>
        <v/>
      </c>
      <c r="O14" s="41" t="str">
        <f>IF(AND('Step 0 NDC Selection'!$C$10="Ex post",OR(O11&gt;'Step 0 NDC Selection'!$C$15,O11&gt;'Step 0 NDC Selection'!$C$14,O11&lt;'Step 0 NDC Selection'!$C$13)),"",IF('Step 0 NDC Selection'!$C$10="Ex ante","",IF(AND(O11&gt;='Step 0 NDC Selection'!$C$13,O11&lt;='Step 0 NDC Selection'!$C$14,O11&lt;='Step 0 NDC Selection'!$C$15),IF('Step 0 NDC Selection'!$C$17="BAU",'Step 1 NDC Information'!$C41,""),"")))</f>
        <v/>
      </c>
      <c r="P14" s="41" t="str">
        <f>IF(AND('Step 0 NDC Selection'!$C$10="Ex post",OR(P11&gt;'Step 0 NDC Selection'!$C$15,P11&gt;'Step 0 NDC Selection'!$C$14,P11&lt;'Step 0 NDC Selection'!$C$13)),"",IF('Step 0 NDC Selection'!$C$10="Ex ante","",IF(AND(P11&gt;='Step 0 NDC Selection'!$C$13,P11&lt;='Step 0 NDC Selection'!$C$14,P11&lt;='Step 0 NDC Selection'!$C$15),IF('Step 0 NDC Selection'!$C$17="BAU",'Step 1 NDC Information'!$C42,""),"")))</f>
        <v/>
      </c>
      <c r="Q14" s="41" t="str">
        <f>IF(AND('Step 0 NDC Selection'!$C$10="Ex post",OR(Q11&gt;'Step 0 NDC Selection'!$C$15,Q11&gt;'Step 0 NDC Selection'!$C$14,Q11&lt;'Step 0 NDC Selection'!$C$13)),"",IF('Step 0 NDC Selection'!$C$10="Ex ante","",IF(AND(Q11&gt;='Step 0 NDC Selection'!$C$13,Q11&lt;='Step 0 NDC Selection'!$C$14,Q11&lt;='Step 0 NDC Selection'!$C$15),IF('Step 0 NDC Selection'!$C$17="BAU",'Step 1 NDC Information'!$C43,""),"")))</f>
        <v/>
      </c>
      <c r="R14" s="41" t="str">
        <f>IF(AND('Step 0 NDC Selection'!$C$10="Ex post",OR(R11&gt;'Step 0 NDC Selection'!$C$15,R11&gt;'Step 0 NDC Selection'!$C$14,R11&lt;'Step 0 NDC Selection'!$C$13)),"",IF('Step 0 NDC Selection'!$C$10="Ex ante","",IF(AND(R11&gt;='Step 0 NDC Selection'!$C$13,R11&lt;='Step 0 NDC Selection'!$C$14,R11&lt;='Step 0 NDC Selection'!$C$15),IF('Step 0 NDC Selection'!$C$17="BAU",'Step 1 NDC Information'!$C44,""),"")))</f>
        <v/>
      </c>
      <c r="S14" s="41" t="str">
        <f>IF(AND('Step 0 NDC Selection'!$C$10="Ex post",OR(S11&gt;'Step 0 NDC Selection'!$C$15,S11&gt;'Step 0 NDC Selection'!$C$14,S11&lt;'Step 0 NDC Selection'!$C$13)),"",IF('Step 0 NDC Selection'!$C$10="Ex ante","",IF(AND(S11&gt;='Step 0 NDC Selection'!$C$13,S11&lt;='Step 0 NDC Selection'!$C$14,S11&lt;='Step 0 NDC Selection'!$C$15),IF('Step 0 NDC Selection'!$C$17="BAU",'Step 1 NDC Information'!$C45,""),"")))</f>
        <v/>
      </c>
      <c r="T14" s="41" t="str">
        <f>IF(AND('Step 0 NDC Selection'!$C$10="Ex post",OR(T11&gt;'Step 0 NDC Selection'!$C$15,T11&gt;'Step 0 NDC Selection'!$C$14,T11&lt;'Step 0 NDC Selection'!$C$13)),"",IF('Step 0 NDC Selection'!$C$10="Ex ante","",IF(AND(T11&gt;='Step 0 NDC Selection'!$C$13,T11&lt;='Step 0 NDC Selection'!$C$14,T11&lt;='Step 0 NDC Selection'!$C$15),IF('Step 0 NDC Selection'!$C$17="BAU",'Step 1 NDC Information'!$C46,""),"")))</f>
        <v/>
      </c>
      <c r="U14" s="285" t="s">
        <v>48</v>
      </c>
      <c r="V14" s="285"/>
      <c r="W14" s="286"/>
    </row>
    <row r="15" spans="3:28" ht="96.65" customHeight="1" x14ac:dyDescent="0.45">
      <c r="C15" s="45" t="s">
        <v>193</v>
      </c>
      <c r="D15" s="43" t="str">
        <f>IF(SUM(F15:T15)&lt;&gt;0,"kt CO₂ equivalent","Not Applicable")</f>
        <v>Not Applicable</v>
      </c>
      <c r="E15" s="46"/>
      <c r="F15" s="41" t="str">
        <f>IF(AND('Step 0 NDC Selection'!$C$10="Ex post",OR(F11&gt;'Step 0 NDC Selection'!$C$15,F11&gt;'Step 0 NDC Selection'!$C$14,F11&lt;'Step 0 NDC Selection'!$C$13)),"",IF('Step 0 NDC Selection'!$C$10="Ex ante","",IF(AND('Step 2 GHG Data'!C$16="",'Step 2 GHG Data'!C17=""),"",IF('Step 0 NDC Selection'!$C$19="no",'Step 2 GHG Data'!C17,IF('Step 0 NDC Selection'!$C$19="yes",'Step 2 GHG Data'!C16,"")))))</f>
        <v/>
      </c>
      <c r="G15" s="41" t="str">
        <f>IF(AND('Step 0 NDC Selection'!$C$10="Ex post",OR(G11&gt;'Step 0 NDC Selection'!$C$15,G11&gt;'Step 0 NDC Selection'!$C$14,G11&lt;'Step 0 NDC Selection'!$C$13)),"",IF('Step 0 NDC Selection'!$C$10="Ex ante","",IF(AND('Step 2 GHG Data'!D$16="",'Step 2 GHG Data'!D17=""),"",IF('Step 0 NDC Selection'!$C$19="no",'Step 2 GHG Data'!D17,IF('Step 0 NDC Selection'!$C$19="yes",'Step 2 GHG Data'!D16,"")))))</f>
        <v/>
      </c>
      <c r="H15" s="41" t="str">
        <f>IF(AND('Step 0 NDC Selection'!$C$10="Ex post",OR(H11&gt;'Step 0 NDC Selection'!$C$15,H11&gt;'Step 0 NDC Selection'!$C$14,H11&lt;'Step 0 NDC Selection'!$C$13)),"",IF('Step 0 NDC Selection'!$C$10="Ex ante","",IF(AND('Step 2 GHG Data'!E$16="",'Step 2 GHG Data'!E17=""),"",IF('Step 0 NDC Selection'!$C$19="no",'Step 2 GHG Data'!E17,IF('Step 0 NDC Selection'!$C$19="yes",'Step 2 GHG Data'!E16,"")))))</f>
        <v/>
      </c>
      <c r="I15" s="41" t="str">
        <f>IF(AND('Step 0 NDC Selection'!$C$10="Ex post",OR(I11&gt;'Step 0 NDC Selection'!$C$15,I11&gt;'Step 0 NDC Selection'!$C$14,I11&lt;'Step 0 NDC Selection'!$C$13)),"",IF('Step 0 NDC Selection'!$C$10="Ex ante","",IF(AND('Step 2 GHG Data'!F$16="",'Step 2 GHG Data'!F17=""),"",IF('Step 0 NDC Selection'!$C$19="no",'Step 2 GHG Data'!F17,IF('Step 0 NDC Selection'!$C$19="yes",'Step 2 GHG Data'!F16,"")))))</f>
        <v/>
      </c>
      <c r="J15" s="41" t="str">
        <f>IF(AND('Step 0 NDC Selection'!$C$10="Ex post",OR(J11&gt;'Step 0 NDC Selection'!$C$15,J11&gt;'Step 0 NDC Selection'!$C$14,J11&lt;'Step 0 NDC Selection'!$C$13)),"",IF('Step 0 NDC Selection'!$C$10="Ex ante","",IF(AND('Step 2 GHG Data'!G$16="",'Step 2 GHG Data'!G17=""),"",IF('Step 0 NDC Selection'!$C$19="no",'Step 2 GHG Data'!G17,IF('Step 0 NDC Selection'!$C$19="yes",'Step 2 GHG Data'!G16,"")))))</f>
        <v/>
      </c>
      <c r="K15" s="41" t="str">
        <f>IF(AND('Step 0 NDC Selection'!$C$10="Ex post",OR(K11&gt;'Step 0 NDC Selection'!$C$15,K11&gt;'Step 0 NDC Selection'!$C$14,K11&lt;'Step 0 NDC Selection'!$C$13)),"",IF('Step 0 NDC Selection'!$C$10="Ex ante","",IF(AND('Step 2 GHG Data'!H$16="",'Step 2 GHG Data'!H17=""),"",IF('Step 0 NDC Selection'!$C$19="no",'Step 2 GHG Data'!H17,IF('Step 0 NDC Selection'!$C$19="yes",'Step 2 GHG Data'!H16,"")))))</f>
        <v/>
      </c>
      <c r="L15" s="41" t="str">
        <f>IF(AND('Step 0 NDC Selection'!$C$10="Ex post",OR(L11&gt;'Step 0 NDC Selection'!$C$15,L11&gt;'Step 0 NDC Selection'!$C$14,L11&lt;'Step 0 NDC Selection'!$C$13)),"",IF('Step 0 NDC Selection'!$C$10="Ex ante","",IF(AND('Step 2 GHG Data'!I$16="",'Step 2 GHG Data'!I17=""),"",IF('Step 0 NDC Selection'!$C$19="no",'Step 2 GHG Data'!I17,IF('Step 0 NDC Selection'!$C$19="yes",'Step 2 GHG Data'!I16,"")))))</f>
        <v/>
      </c>
      <c r="M15" s="41" t="str">
        <f>IF(AND('Step 0 NDC Selection'!$C$10="Ex post",OR(M11&gt;'Step 0 NDC Selection'!$C$15,M11&gt;'Step 0 NDC Selection'!$C$14,M11&lt;'Step 0 NDC Selection'!$C$13)),"",IF('Step 0 NDC Selection'!$C$10="Ex ante","",IF(AND('Step 2 GHG Data'!J$16="",'Step 2 GHG Data'!J17=""),"",IF('Step 0 NDC Selection'!$C$19="no",'Step 2 GHG Data'!J17,IF('Step 0 NDC Selection'!$C$19="yes",'Step 2 GHG Data'!J16,"")))))</f>
        <v/>
      </c>
      <c r="N15" s="41" t="str">
        <f>IF(AND('Step 0 NDC Selection'!$C$10="Ex post",OR(N11&gt;'Step 0 NDC Selection'!$C$15,N11&gt;'Step 0 NDC Selection'!$C$14,N11&lt;'Step 0 NDC Selection'!$C$13)),"",IF('Step 0 NDC Selection'!$C$10="Ex ante","",IF(AND('Step 2 GHG Data'!K$16="",'Step 2 GHG Data'!K17=""),"",IF('Step 0 NDC Selection'!$C$19="no",'Step 2 GHG Data'!K17,IF('Step 0 NDC Selection'!$C$19="yes",'Step 2 GHG Data'!K16,"")))))</f>
        <v/>
      </c>
      <c r="O15" s="41" t="str">
        <f>IF(AND('Step 0 NDC Selection'!$C$10="Ex post",OR(O11&gt;'Step 0 NDC Selection'!$C$15,O11&gt;'Step 0 NDC Selection'!$C$14,O11&lt;'Step 0 NDC Selection'!$C$13)),"",IF('Step 0 NDC Selection'!$C$10="Ex ante","",IF(AND('Step 2 GHG Data'!L$16="",'Step 2 GHG Data'!L17=""),"",IF('Step 0 NDC Selection'!$C$19="no",'Step 2 GHG Data'!L17,IF('Step 0 NDC Selection'!$C$19="yes",'Step 2 GHG Data'!L16,"")))))</f>
        <v/>
      </c>
      <c r="P15" s="41" t="str">
        <f>IF(AND('Step 0 NDC Selection'!$C$10="Ex post",OR(P11&gt;'Step 0 NDC Selection'!$C$15,P11&gt;'Step 0 NDC Selection'!$C$14,P11&lt;'Step 0 NDC Selection'!$C$13)),"",IF('Step 0 NDC Selection'!$C$10="Ex ante","",IF(AND('Step 2 GHG Data'!M$16="",'Step 2 GHG Data'!M17=""),"",IF('Step 0 NDC Selection'!$C$19="no",'Step 2 GHG Data'!M17,IF('Step 0 NDC Selection'!$C$19="yes",'Step 2 GHG Data'!M16,"")))))</f>
        <v/>
      </c>
      <c r="Q15" s="41" t="str">
        <f>IF(AND('Step 0 NDC Selection'!$C$10="Ex post",OR(Q11&gt;'Step 0 NDC Selection'!$C$15,Q11&gt;'Step 0 NDC Selection'!$C$14,Q11&lt;'Step 0 NDC Selection'!$C$13)),"",IF('Step 0 NDC Selection'!$C$10="Ex ante","",IF(AND('Step 2 GHG Data'!N$16="",'Step 2 GHG Data'!N17=""),"",IF('Step 0 NDC Selection'!$C$19="no",'Step 2 GHG Data'!N17,IF('Step 0 NDC Selection'!$C$19="yes",'Step 2 GHG Data'!N16,"")))))</f>
        <v/>
      </c>
      <c r="R15" s="41" t="str">
        <f>IF(AND('Step 0 NDC Selection'!$C$10="Ex post",OR(R11&gt;'Step 0 NDC Selection'!$C$15,R11&gt;'Step 0 NDC Selection'!$C$14,R11&lt;'Step 0 NDC Selection'!$C$13)),"",IF('Step 0 NDC Selection'!$C$10="Ex ante","",IF(AND('Step 2 GHG Data'!O$16="",'Step 2 GHG Data'!O17=""),"",IF('Step 0 NDC Selection'!$C$19="no",'Step 2 GHG Data'!O17,IF('Step 0 NDC Selection'!$C$19="yes",'Step 2 GHG Data'!O16,"")))))</f>
        <v/>
      </c>
      <c r="S15" s="41" t="str">
        <f>IF(AND('Step 0 NDC Selection'!$C$10="Ex post",OR(S11&gt;'Step 0 NDC Selection'!$C$15,S11&gt;'Step 0 NDC Selection'!$C$14,S11&lt;'Step 0 NDC Selection'!$C$13)),"",IF('Step 0 NDC Selection'!$C$10="Ex ante","",IF(AND('Step 2 GHG Data'!P$16="",'Step 2 GHG Data'!P17=""),"",IF('Step 0 NDC Selection'!$C$19="no",'Step 2 GHG Data'!P17,IF('Step 0 NDC Selection'!$C$19="yes",'Step 2 GHG Data'!P16,"")))))</f>
        <v/>
      </c>
      <c r="T15" s="41" t="str">
        <f>IF(AND('Step 0 NDC Selection'!$C$10="Ex post",OR(T11&gt;'Step 0 NDC Selection'!$C$15,T11&gt;'Step 0 NDC Selection'!$C$14,T11&lt;'Step 0 NDC Selection'!$C$13)),"",IF('Step 0 NDC Selection'!$C$10="Ex ante","",IF(AND('Step 2 GHG Data'!Q$16="",'Step 2 GHG Data'!Q17=""),"",IF('Step 0 NDC Selection'!$C$19="no",'Step 2 GHG Data'!Q17,IF('Step 0 NDC Selection'!$C$19="yes",'Step 2 GHG Data'!Q16,"")))))</f>
        <v/>
      </c>
      <c r="U15" s="287"/>
      <c r="V15" s="287"/>
      <c r="W15" s="288"/>
    </row>
    <row r="16" spans="3:28" ht="117.65" customHeight="1" x14ac:dyDescent="0.45">
      <c r="C16" s="47" t="s">
        <v>194</v>
      </c>
      <c r="D16" s="48" t="str">
        <f>IF(SUM(F16:T16)&lt;&gt;0,"kt CO₂ equivalent","Not Applicable")</f>
        <v>Not Applicable</v>
      </c>
      <c r="E16" s="49"/>
      <c r="F16" s="50" t="str">
        <f>IF(AND('Step 0 NDC Selection'!$C$10="Ex post",OR(F11&gt;'Step 0 NDC Selection'!$C$15,F11&gt;'Step 0 NDC Selection'!$C$14,F11&lt;'Step 0 NDC Selection'!$C$13)),"",IF('Step 0 NDC Selection'!$C$10="Ex ante","",IF('Step 0 NDC Selection'!$C$19="No",IF(AND('Step 2 GHG Data'!C16="",'Step 2 GHG Data'!C17=""),"",('Step 2 GHG Data'!C16-'Step 2 GHG Data'!C17)),"")))</f>
        <v/>
      </c>
      <c r="G16" s="50" t="str">
        <f>IF('Step 0 NDC Selection'!$C$10="Ex ante","",IF('Step 0 NDC Selection'!$C$19="No",IF(AND('Step 2 GHG Data'!D16="",'Step 2 GHG Data'!D17=""),"",('Step 2 GHG Data'!D16-'Step 2 GHG Data'!D17)),""))</f>
        <v/>
      </c>
      <c r="H16" s="50" t="str">
        <f>IF('Step 0 NDC Selection'!$C$10="Ex ante","",IF('Step 0 NDC Selection'!$C$19="No",IF(AND('Step 2 GHG Data'!E16="",'Step 2 GHG Data'!E17=""),"",('Step 2 GHG Data'!E16-'Step 2 GHG Data'!E17)),""))</f>
        <v/>
      </c>
      <c r="I16" s="50" t="str">
        <f>IF('Step 0 NDC Selection'!$C$10="Ex ante","",IF('Step 0 NDC Selection'!$C$19="No",IF(AND('Step 2 GHG Data'!F16="",'Step 2 GHG Data'!F17=""),"",('Step 2 GHG Data'!F16-'Step 2 GHG Data'!F17)),""))</f>
        <v/>
      </c>
      <c r="J16" s="50" t="str">
        <f>IF('Step 0 NDC Selection'!$C$10="Ex ante","",IF('Step 0 NDC Selection'!$C$19="No",IF(AND('Step 2 GHG Data'!G16="",'Step 2 GHG Data'!G17=""),"",('Step 2 GHG Data'!G16-'Step 2 GHG Data'!G17)),""))</f>
        <v/>
      </c>
      <c r="K16" s="50" t="str">
        <f>IF('Step 0 NDC Selection'!$C$10="Ex ante","",IF('Step 0 NDC Selection'!$C$19="No",IF(AND('Step 2 GHG Data'!H16="",'Step 2 GHG Data'!H17=""),"",('Step 2 GHG Data'!H16-'Step 2 GHG Data'!H17)),""))</f>
        <v/>
      </c>
      <c r="L16" s="50" t="str">
        <f>IF('Step 0 NDC Selection'!$C$10="Ex ante","",IF('Step 0 NDC Selection'!$C$19="No",IF(AND('Step 2 GHG Data'!I16="",'Step 2 GHG Data'!I17=""),"",('Step 2 GHG Data'!I16-'Step 2 GHG Data'!I17)),""))</f>
        <v/>
      </c>
      <c r="M16" s="50" t="str">
        <f>IF('Step 0 NDC Selection'!$C$10="Ex ante","",IF('Step 0 NDC Selection'!$C$19="No",IF(AND('Step 2 GHG Data'!J16="",'Step 2 GHG Data'!J17=""),"",('Step 2 GHG Data'!J16-'Step 2 GHG Data'!J17)),""))</f>
        <v/>
      </c>
      <c r="N16" s="50" t="str">
        <f>IF('Step 0 NDC Selection'!$C$10="Ex ante","",IF('Step 0 NDC Selection'!$C$19="No",IF(AND('Step 2 GHG Data'!K16="",'Step 2 GHG Data'!K17=""),"",('Step 2 GHG Data'!K16-'Step 2 GHG Data'!K17)),""))</f>
        <v/>
      </c>
      <c r="O16" s="50" t="str">
        <f>IF('Step 0 NDC Selection'!$C$10="Ex ante","",IF('Step 0 NDC Selection'!$C$19="No",IF(AND('Step 2 GHG Data'!L16="",'Step 2 GHG Data'!L17=""),"",('Step 2 GHG Data'!L16-'Step 2 GHG Data'!L17)),""))</f>
        <v/>
      </c>
      <c r="P16" s="50" t="str">
        <f>IF('Step 0 NDC Selection'!$C$10="Ex ante","",IF('Step 0 NDC Selection'!$C$19="No",IF(AND('Step 2 GHG Data'!M16="",'Step 2 GHG Data'!M17=""),"",('Step 2 GHG Data'!M16-'Step 2 GHG Data'!M17)),""))</f>
        <v/>
      </c>
      <c r="Q16" s="50" t="str">
        <f>IF('Step 0 NDC Selection'!$C$10="Ex ante","",IF('Step 0 NDC Selection'!$C$19="No",IF(AND('Step 2 GHG Data'!N16="",'Step 2 GHG Data'!N17=""),"",('Step 2 GHG Data'!N16-'Step 2 GHG Data'!N17)),""))</f>
        <v/>
      </c>
      <c r="R16" s="50" t="str">
        <f>IF('Step 0 NDC Selection'!$C$10="Ex ante","",IF('Step 0 NDC Selection'!$C$19="No",IF(AND('Step 2 GHG Data'!O16="",'Step 2 GHG Data'!O17=""),"",('Step 2 GHG Data'!O16-'Step 2 GHG Data'!O17)),""))</f>
        <v/>
      </c>
      <c r="S16" s="50" t="str">
        <f>IF('Step 0 NDC Selection'!$C$10="Ex ante","",IF('Step 0 NDC Selection'!$C$19="No",IF(AND('Step 2 GHG Data'!P16="",'Step 2 GHG Data'!P17=""),"",('Step 2 GHG Data'!P16-'Step 2 GHG Data'!P17)),""))</f>
        <v/>
      </c>
      <c r="T16" s="50" t="str">
        <f>IF('Step 0 NDC Selection'!$C$10="Ex ante","",IF('Step 0 NDC Selection'!$C$19="No",IF(AND('Step 2 GHG Data'!Q16="",'Step 2 GHG Data'!Q17=""),"",('Step 2 GHG Data'!Q16-'Step 2 GHG Data'!Q17)),""))</f>
        <v/>
      </c>
      <c r="U16" s="287"/>
      <c r="V16" s="287"/>
      <c r="W16" s="288"/>
    </row>
    <row r="17" spans="3:23" ht="108" x14ac:dyDescent="0.45">
      <c r="C17" s="51" t="s">
        <v>195</v>
      </c>
      <c r="D17" s="52"/>
      <c r="E17" s="53"/>
      <c r="F17" s="54"/>
      <c r="G17" s="54"/>
      <c r="H17" s="54"/>
      <c r="I17" s="54"/>
      <c r="J17" s="54"/>
      <c r="K17" s="54"/>
      <c r="L17" s="54"/>
      <c r="M17" s="54"/>
      <c r="N17" s="54"/>
      <c r="O17" s="55"/>
      <c r="P17" s="56"/>
      <c r="Q17" s="56"/>
      <c r="R17" s="56"/>
      <c r="S17" s="56"/>
      <c r="T17" s="56"/>
      <c r="U17" s="287"/>
      <c r="V17" s="287"/>
      <c r="W17" s="288"/>
    </row>
    <row r="18" spans="3:23" ht="72" x14ac:dyDescent="0.45">
      <c r="C18" s="57" t="s">
        <v>196</v>
      </c>
      <c r="D18" s="58" t="s">
        <v>197</v>
      </c>
      <c r="E18" s="59"/>
      <c r="F18" s="60"/>
      <c r="G18" s="60"/>
      <c r="H18" s="60"/>
      <c r="I18" s="60"/>
      <c r="J18" s="60"/>
      <c r="K18" s="60"/>
      <c r="L18" s="60"/>
      <c r="M18" s="60"/>
      <c r="N18" s="60"/>
      <c r="O18" s="60"/>
      <c r="P18" s="60"/>
      <c r="Q18" s="60"/>
      <c r="R18" s="60"/>
      <c r="S18" s="60"/>
      <c r="T18" s="60"/>
      <c r="U18" s="287"/>
      <c r="V18" s="287"/>
      <c r="W18" s="288"/>
    </row>
    <row r="19" spans="3:23" ht="72" x14ac:dyDescent="0.45">
      <c r="C19" s="57" t="s">
        <v>198</v>
      </c>
      <c r="D19" s="58" t="s">
        <v>197</v>
      </c>
      <c r="E19" s="59"/>
      <c r="F19" s="60"/>
      <c r="G19" s="60"/>
      <c r="H19" s="60"/>
      <c r="I19" s="60"/>
      <c r="J19" s="60"/>
      <c r="K19" s="60"/>
      <c r="L19" s="60"/>
      <c r="M19" s="60"/>
      <c r="N19" s="60"/>
      <c r="O19" s="60"/>
      <c r="P19" s="60"/>
      <c r="Q19" s="60"/>
      <c r="R19" s="60"/>
      <c r="S19" s="60"/>
      <c r="T19" s="60"/>
      <c r="U19" s="287"/>
      <c r="V19" s="287"/>
      <c r="W19" s="288"/>
    </row>
    <row r="20" spans="3:23" ht="126" x14ac:dyDescent="0.45">
      <c r="C20" s="57" t="s">
        <v>199</v>
      </c>
      <c r="D20" s="61" t="str">
        <f>IF(SUM(F20:T20)&lt;&gt;0,"kt CO₂ equivalent","Not Applicable")</f>
        <v>Not Applicable</v>
      </c>
      <c r="E20" s="59"/>
      <c r="F20" s="60" t="str">
        <f>IF(AND('Step 0 NDC Selection'!$C$10="Ex post",OR(F11&gt;'Step 0 NDC Selection'!$C$15,F11&gt;'Step 0 NDC Selection'!$C$14,F11&lt;'Step 0 NDC Selection'!$C$13)),"",IF('Step 0 NDC Selection'!$C$10="Ex ante","",IF(AND('Step 2 GHG Data'!C$16="",'Step 2 GHG Data'!C17=""),"",IF('Step 0 NDC Selection'!$C$19="no",'Step 2 GHG Data'!C17,IF('Step 0 NDC Selection'!$C$19="yes",'Step 2 GHG Data'!C16,"")))))</f>
        <v/>
      </c>
      <c r="G20" s="60" t="str">
        <f>IF(AND('Step 0 NDC Selection'!$C$10="Ex post",OR(G11&gt;'Step 0 NDC Selection'!$C$15,G11&gt;'Step 0 NDC Selection'!$C$14,G11&lt;'Step 0 NDC Selection'!$C$13)),"",IF('Step 0 NDC Selection'!$C$10="Ex ante","",IF(AND('Step 2 GHG Data'!D$16="",'Step 2 GHG Data'!D17=""),"",IF('Step 0 NDC Selection'!$C$19="no",'Step 2 GHG Data'!D17,IF('Step 0 NDC Selection'!$C$19="yes",'Step 2 GHG Data'!D16,"")))))</f>
        <v/>
      </c>
      <c r="H20" s="60" t="str">
        <f>IF(AND('Step 0 NDC Selection'!$C$10="Ex post",OR(H11&gt;'Step 0 NDC Selection'!$C$15,H11&gt;'Step 0 NDC Selection'!$C$14,H11&lt;'Step 0 NDC Selection'!$C$13)),"",IF('Step 0 NDC Selection'!$C$10="Ex ante","",IF(AND('Step 2 GHG Data'!E$16="",'Step 2 GHG Data'!E17=""),"",IF('Step 0 NDC Selection'!$C$19="no",'Step 2 GHG Data'!E17,IF('Step 0 NDC Selection'!$C$19="yes",'Step 2 GHG Data'!E16,"")))))</f>
        <v/>
      </c>
      <c r="I20" s="60" t="str">
        <f>IF(AND('Step 0 NDC Selection'!$C$10="Ex post",OR(I11&gt;'Step 0 NDC Selection'!$C$15,I11&gt;'Step 0 NDC Selection'!$C$14,I11&lt;'Step 0 NDC Selection'!$C$13)),"",IF('Step 0 NDC Selection'!$C$10="Ex ante","",IF(AND('Step 2 GHG Data'!F$16="",'Step 2 GHG Data'!F17=""),"",IF('Step 0 NDC Selection'!$C$19="no",'Step 2 GHG Data'!F17,IF('Step 0 NDC Selection'!$C$19="yes",'Step 2 GHG Data'!F16,"")))))</f>
        <v/>
      </c>
      <c r="J20" s="60" t="str">
        <f>IF(AND('Step 0 NDC Selection'!$C$10="Ex post",OR(J11&gt;'Step 0 NDC Selection'!$C$15,J11&gt;'Step 0 NDC Selection'!$C$14,J11&lt;'Step 0 NDC Selection'!$C$13)),"",IF('Step 0 NDC Selection'!$C$10="Ex ante","",IF(AND('Step 2 GHG Data'!G$16="",'Step 2 GHG Data'!G17=""),"",IF('Step 0 NDC Selection'!$C$19="no",'Step 2 GHG Data'!G17,IF('Step 0 NDC Selection'!$C$19="yes",'Step 2 GHG Data'!G16,"")))))</f>
        <v/>
      </c>
      <c r="K20" s="60" t="str">
        <f>IF(AND('Step 0 NDC Selection'!$C$10="Ex post",OR(K11&gt;'Step 0 NDC Selection'!$C$15,K11&gt;'Step 0 NDC Selection'!$C$14,K11&lt;'Step 0 NDC Selection'!$C$13)),"",IF('Step 0 NDC Selection'!$C$10="Ex ante","",IF(AND('Step 2 GHG Data'!H$16="",'Step 2 GHG Data'!H17=""),"",IF('Step 0 NDC Selection'!$C$19="no",'Step 2 GHG Data'!H17,IF('Step 0 NDC Selection'!$C$19="yes",'Step 2 GHG Data'!H16,"")))))</f>
        <v/>
      </c>
      <c r="L20" s="60" t="str">
        <f>IF(AND('Step 0 NDC Selection'!$C$10="Ex post",OR(L11&gt;'Step 0 NDC Selection'!$C$15,L11&gt;'Step 0 NDC Selection'!$C$14,L11&lt;'Step 0 NDC Selection'!$C$13)),"",IF('Step 0 NDC Selection'!$C$10="Ex ante","",IF(AND('Step 2 GHG Data'!I$16="",'Step 2 GHG Data'!I17=""),"",IF('Step 0 NDC Selection'!$C$19="no",'Step 2 GHG Data'!I17,IF('Step 0 NDC Selection'!$C$19="yes",'Step 2 GHG Data'!I16,"")))))</f>
        <v/>
      </c>
      <c r="M20" s="60" t="str">
        <f>IF(AND('Step 0 NDC Selection'!$C$10="Ex post",OR(M11&gt;'Step 0 NDC Selection'!$C$15,M11&gt;'Step 0 NDC Selection'!$C$14,M11&lt;'Step 0 NDC Selection'!$C$13)),"",IF('Step 0 NDC Selection'!$C$10="Ex ante","",IF(AND('Step 2 GHG Data'!J$16="",'Step 2 GHG Data'!J17=""),"",IF('Step 0 NDC Selection'!$C$19="no",'Step 2 GHG Data'!J17,IF('Step 0 NDC Selection'!$C$19="yes",'Step 2 GHG Data'!J16,"")))))</f>
        <v/>
      </c>
      <c r="N20" s="60" t="str">
        <f>IF(AND('Step 0 NDC Selection'!$C$10="Ex post",OR(N11&gt;'Step 0 NDC Selection'!$C$15,N11&gt;'Step 0 NDC Selection'!$C$14,N11&lt;'Step 0 NDC Selection'!$C$13)),"",IF('Step 0 NDC Selection'!$C$10="Ex ante","",IF(AND('Step 2 GHG Data'!K$16="",'Step 2 GHG Data'!K17=""),"",IF('Step 0 NDC Selection'!$C$19="no",'Step 2 GHG Data'!K17,IF('Step 0 NDC Selection'!$C$19="yes",'Step 2 GHG Data'!K16,"")))))</f>
        <v/>
      </c>
      <c r="O20" s="60" t="str">
        <f>IF(AND('Step 0 NDC Selection'!$C$10="Ex post",OR(O11&gt;'Step 0 NDC Selection'!$C$15,O11&gt;'Step 0 NDC Selection'!$C$14,O11&lt;'Step 0 NDC Selection'!$C$13)),"",IF('Step 0 NDC Selection'!$C$10="Ex ante","",IF(AND('Step 2 GHG Data'!L$16="",'Step 2 GHG Data'!L17=""),"",IF('Step 0 NDC Selection'!$C$19="no",'Step 2 GHG Data'!L17,IF('Step 0 NDC Selection'!$C$19="yes",'Step 2 GHG Data'!L16,"")))))</f>
        <v/>
      </c>
      <c r="P20" s="60" t="str">
        <f>IF(AND('Step 0 NDC Selection'!$C$10="Ex post",OR(P11&gt;'Step 0 NDC Selection'!$C$15,P11&gt;'Step 0 NDC Selection'!$C$14,P11&lt;'Step 0 NDC Selection'!$C$13)),"",IF('Step 0 NDC Selection'!$C$10="Ex ante","",IF(AND('Step 2 GHG Data'!M$16="",'Step 2 GHG Data'!M17=""),"",IF('Step 0 NDC Selection'!$C$19="no",'Step 2 GHG Data'!M17,IF('Step 0 NDC Selection'!$C$19="yes",'Step 2 GHG Data'!M16,"")))))</f>
        <v/>
      </c>
      <c r="Q20" s="60" t="str">
        <f>IF(AND('Step 0 NDC Selection'!$C$10="Ex post",OR(Q11&gt;'Step 0 NDC Selection'!$C$15,Q11&gt;'Step 0 NDC Selection'!$C$14,Q11&lt;'Step 0 NDC Selection'!$C$13)),"",IF('Step 0 NDC Selection'!$C$10="Ex ante","",IF(AND('Step 2 GHG Data'!N$16="",'Step 2 GHG Data'!N17=""),"",IF('Step 0 NDC Selection'!$C$19="no",'Step 2 GHG Data'!N17,IF('Step 0 NDC Selection'!$C$19="yes",'Step 2 GHG Data'!N16,"")))))</f>
        <v/>
      </c>
      <c r="R20" s="60" t="str">
        <f>IF(AND('Step 0 NDC Selection'!$C$10="Ex post",OR(R11&gt;'Step 0 NDC Selection'!$C$15,R11&gt;'Step 0 NDC Selection'!$C$14,R11&lt;'Step 0 NDC Selection'!$C$13)),"",IF('Step 0 NDC Selection'!$C$10="Ex ante","",IF(AND('Step 2 GHG Data'!O$16="",'Step 2 GHG Data'!O17=""),"",IF('Step 0 NDC Selection'!$C$19="no",'Step 2 GHG Data'!O17,IF('Step 0 NDC Selection'!$C$19="yes",'Step 2 GHG Data'!O16,"")))))</f>
        <v/>
      </c>
      <c r="S20" s="60" t="str">
        <f>IF(AND('Step 0 NDC Selection'!$C$10="Ex post",OR(S11&gt;'Step 0 NDC Selection'!$C$15,S11&gt;'Step 0 NDC Selection'!$C$14,S11&lt;'Step 0 NDC Selection'!$C$13)),"",IF('Step 0 NDC Selection'!$C$10="Ex ante","",IF(AND('Step 2 GHG Data'!P$16="",'Step 2 GHG Data'!P17=""),"",IF('Step 0 NDC Selection'!$C$19="no",'Step 2 GHG Data'!P17,IF('Step 0 NDC Selection'!$C$19="yes",'Step 2 GHG Data'!P16,"")))))</f>
        <v/>
      </c>
      <c r="T20" s="60" t="str">
        <f>IF(AND('Step 0 NDC Selection'!$C$10="Ex post",OR(T11&gt;'Step 0 NDC Selection'!$C$15,T11&gt;'Step 0 NDC Selection'!$C$14,T11&lt;'Step 0 NDC Selection'!$C$13)),"",IF('Step 0 NDC Selection'!$C$10="Ex ante","",IF(AND('Step 2 GHG Data'!Q$16="",'Step 2 GHG Data'!Q17=""),"",IF('Step 0 NDC Selection'!$C$19="no",'Step 2 GHG Data'!Q17,IF('Step 0 NDC Selection'!$C$19="yes",'Step 2 GHG Data'!Q16,"")))))</f>
        <v/>
      </c>
      <c r="U20" s="287"/>
      <c r="V20" s="287"/>
      <c r="W20" s="288"/>
    </row>
    <row r="21" spans="3:23" ht="90" x14ac:dyDescent="0.45">
      <c r="C21" s="57" t="s">
        <v>200</v>
      </c>
      <c r="D21" s="61" t="str">
        <f>IF(SUM(F21:T21)&lt;&gt;0,"kt CO₂ equivalent","Not Applicable")</f>
        <v>Not Applicable</v>
      </c>
      <c r="E21" s="59"/>
      <c r="F21" s="60" t="str">
        <f>IF(AND('Step 0 NDC Selection'!$C$10="Ex post",OR(F11&gt;'Step 0 NDC Selection'!$C$15,F11&gt;'Step 0 NDC Selection'!$C$14,F11&lt;'Step 0 NDC Selection'!$C$13)),"",IF('Step 0 NDC Selection'!$C$10="Ex ante","",IF(AND('Step 2 GHG Data'!C$16="",'Step 2 GHG Data'!C17=""),"",IF('Step 0 NDC Selection'!$C$19="no",'Step 2 GHG Data'!C17,IF('Step 0 NDC Selection'!$C$19="yes",'Step 2 GHG Data'!C16,"")))))</f>
        <v/>
      </c>
      <c r="G21" s="60" t="str">
        <f>IF(AND('Step 0 NDC Selection'!$C$10="Ex post",OR(G11&gt;'Step 0 NDC Selection'!$C$15,G11&gt;'Step 0 NDC Selection'!$C$14,G11&lt;'Step 0 NDC Selection'!$C$13)),"",IF('Step 0 NDC Selection'!$C$10="Ex ante","",IF(AND('Step 2 GHG Data'!D$16="",'Step 2 GHG Data'!D17=""),"",IF('Step 0 NDC Selection'!$C$19="no",'Step 2 GHG Data'!D17,IF('Step 0 NDC Selection'!$C$19="yes",'Step 2 GHG Data'!D16,"")))))</f>
        <v/>
      </c>
      <c r="H21" s="60" t="str">
        <f>IF(AND('Step 0 NDC Selection'!$C$10="Ex post",OR(H11&gt;'Step 0 NDC Selection'!$C$15,H11&gt;'Step 0 NDC Selection'!$C$14,H11&lt;'Step 0 NDC Selection'!$C$13)),"",IF('Step 0 NDC Selection'!$C$10="Ex ante","",IF(AND('Step 2 GHG Data'!E$16="",'Step 2 GHG Data'!E17=""),"",IF('Step 0 NDC Selection'!$C$19="no",'Step 2 GHG Data'!E17,IF('Step 0 NDC Selection'!$C$19="yes",'Step 2 GHG Data'!E16,"")))))</f>
        <v/>
      </c>
      <c r="I21" s="60" t="str">
        <f>IF(AND('Step 0 NDC Selection'!$C$10="Ex post",OR(I11&gt;'Step 0 NDC Selection'!$C$15,I11&gt;'Step 0 NDC Selection'!$C$14,I11&lt;'Step 0 NDC Selection'!$C$13)),"",IF('Step 0 NDC Selection'!$C$10="Ex ante","",IF(AND('Step 2 GHG Data'!F$16="",'Step 2 GHG Data'!F17=""),"",IF('Step 0 NDC Selection'!$C$19="no",'Step 2 GHG Data'!F17,IF('Step 0 NDC Selection'!$C$19="yes",'Step 2 GHG Data'!F16,"")))))</f>
        <v/>
      </c>
      <c r="J21" s="60" t="str">
        <f>IF(AND('Step 0 NDC Selection'!$C$10="Ex post",OR(J11&gt;'Step 0 NDC Selection'!$C$15,J11&gt;'Step 0 NDC Selection'!$C$14,J11&lt;'Step 0 NDC Selection'!$C$13)),"",IF('Step 0 NDC Selection'!$C$10="Ex ante","",IF(AND('Step 2 GHG Data'!G$16="",'Step 2 GHG Data'!G17=""),"",IF('Step 0 NDC Selection'!$C$19="no",'Step 2 GHG Data'!G17,IF('Step 0 NDC Selection'!$C$19="yes",'Step 2 GHG Data'!G16,"")))))</f>
        <v/>
      </c>
      <c r="K21" s="60" t="str">
        <f>IF(AND('Step 0 NDC Selection'!$C$10="Ex post",OR(K11&gt;'Step 0 NDC Selection'!$C$15,K11&gt;'Step 0 NDC Selection'!$C$14,K11&lt;'Step 0 NDC Selection'!$C$13)),"",IF('Step 0 NDC Selection'!$C$10="Ex ante","",IF(AND('Step 2 GHG Data'!H$16="",'Step 2 GHG Data'!H17=""),"",IF('Step 0 NDC Selection'!$C$19="no",'Step 2 GHG Data'!H17,IF('Step 0 NDC Selection'!$C$19="yes",'Step 2 GHG Data'!H16,"")))))</f>
        <v/>
      </c>
      <c r="L21" s="60" t="str">
        <f>IF(AND('Step 0 NDC Selection'!$C$10="Ex post",OR(L11&gt;'Step 0 NDC Selection'!$C$15,L11&gt;'Step 0 NDC Selection'!$C$14,L11&lt;'Step 0 NDC Selection'!$C$13)),"",IF('Step 0 NDC Selection'!$C$10="Ex ante","",IF(AND('Step 2 GHG Data'!I$16="",'Step 2 GHG Data'!I17=""),"",IF('Step 0 NDC Selection'!$C$19="no",'Step 2 GHG Data'!I17,IF('Step 0 NDC Selection'!$C$19="yes",'Step 2 GHG Data'!I16,"")))))</f>
        <v/>
      </c>
      <c r="M21" s="60" t="str">
        <f>IF(AND('Step 0 NDC Selection'!$C$10="Ex post",OR(M11&gt;'Step 0 NDC Selection'!$C$15,M11&gt;'Step 0 NDC Selection'!$C$14,M11&lt;'Step 0 NDC Selection'!$C$13)),"",IF('Step 0 NDC Selection'!$C$10="Ex ante","",IF(AND('Step 2 GHG Data'!J$16="",'Step 2 GHG Data'!J17=""),"",IF('Step 0 NDC Selection'!$C$19="no",'Step 2 GHG Data'!J17,IF('Step 0 NDC Selection'!$C$19="yes",'Step 2 GHG Data'!J16,"")))))</f>
        <v/>
      </c>
      <c r="N21" s="60" t="str">
        <f>IF(AND('Step 0 NDC Selection'!$C$10="Ex post",OR(N11&gt;'Step 0 NDC Selection'!$C$15,N11&gt;'Step 0 NDC Selection'!$C$14,N11&lt;'Step 0 NDC Selection'!$C$13)),"",IF('Step 0 NDC Selection'!$C$10="Ex ante","",IF(AND('Step 2 GHG Data'!K$16="",'Step 2 GHG Data'!K17=""),"",IF('Step 0 NDC Selection'!$C$19="no",'Step 2 GHG Data'!K17,IF('Step 0 NDC Selection'!$C$19="yes",'Step 2 GHG Data'!K16,"")))))</f>
        <v/>
      </c>
      <c r="O21" s="60" t="str">
        <f>IF(AND('Step 0 NDC Selection'!$C$10="Ex post",OR(O11&gt;'Step 0 NDC Selection'!$C$15,O11&gt;'Step 0 NDC Selection'!$C$14,O11&lt;'Step 0 NDC Selection'!$C$13)),"",IF('Step 0 NDC Selection'!$C$10="Ex ante","",IF(AND('Step 2 GHG Data'!L$16="",'Step 2 GHG Data'!L17=""),"",IF('Step 0 NDC Selection'!$C$19="no",'Step 2 GHG Data'!L17,IF('Step 0 NDC Selection'!$C$19="yes",'Step 2 GHG Data'!L16,"")))))</f>
        <v/>
      </c>
      <c r="P21" s="60" t="str">
        <f>IF(AND('Step 0 NDC Selection'!$C$10="Ex post",OR(P11&gt;'Step 0 NDC Selection'!$C$15,P11&gt;'Step 0 NDC Selection'!$C$14,P11&lt;'Step 0 NDC Selection'!$C$13)),"",IF('Step 0 NDC Selection'!$C$10="Ex ante","",IF(AND('Step 2 GHG Data'!M$16="",'Step 2 GHG Data'!M17=""),"",IF('Step 0 NDC Selection'!$C$19="no",'Step 2 GHG Data'!M17,IF('Step 0 NDC Selection'!$C$19="yes",'Step 2 GHG Data'!M16,"")))))</f>
        <v/>
      </c>
      <c r="Q21" s="60" t="str">
        <f>IF(AND('Step 0 NDC Selection'!$C$10="Ex post",OR(Q11&gt;'Step 0 NDC Selection'!$C$15,Q11&gt;'Step 0 NDC Selection'!$C$14,Q11&lt;'Step 0 NDC Selection'!$C$13)),"",IF('Step 0 NDC Selection'!$C$10="Ex ante","",IF(AND('Step 2 GHG Data'!N$16="",'Step 2 GHG Data'!N17=""),"",IF('Step 0 NDC Selection'!$C$19="no",'Step 2 GHG Data'!N17,IF('Step 0 NDC Selection'!$C$19="yes",'Step 2 GHG Data'!N16,"")))))</f>
        <v/>
      </c>
      <c r="R21" s="60" t="str">
        <f>IF(AND('Step 0 NDC Selection'!$C$10="Ex post",OR(R11&gt;'Step 0 NDC Selection'!$C$15,R11&gt;'Step 0 NDC Selection'!$C$14,R11&lt;'Step 0 NDC Selection'!$C$13)),"",IF('Step 0 NDC Selection'!$C$10="Ex ante","",IF(AND('Step 2 GHG Data'!O$16="",'Step 2 GHG Data'!O17=""),"",IF('Step 0 NDC Selection'!$C$19="no",'Step 2 GHG Data'!O17,IF('Step 0 NDC Selection'!$C$19="yes",'Step 2 GHG Data'!O16,"")))))</f>
        <v/>
      </c>
      <c r="S21" s="60" t="str">
        <f>IF(AND('Step 0 NDC Selection'!$C$10="Ex post",OR(S11&gt;'Step 0 NDC Selection'!$C$15,S11&gt;'Step 0 NDC Selection'!$C$14,S11&lt;'Step 0 NDC Selection'!$C$13)),"",IF('Step 0 NDC Selection'!$C$10="Ex ante","",IF(AND('Step 2 GHG Data'!P$16="",'Step 2 GHG Data'!P17=""),"",IF('Step 0 NDC Selection'!$C$19="no",'Step 2 GHG Data'!P17,IF('Step 0 NDC Selection'!$C$19="yes",'Step 2 GHG Data'!P16,"")))))</f>
        <v/>
      </c>
      <c r="T21" s="60" t="str">
        <f>IF(AND('Step 0 NDC Selection'!$C$10="Ex post",OR(T11&gt;'Step 0 NDC Selection'!$C$15,T11&gt;'Step 0 NDC Selection'!$C$14,T11&lt;'Step 0 NDC Selection'!$C$13)),"",IF('Step 0 NDC Selection'!$C$10="Ex ante","",IF(AND('Step 2 GHG Data'!Q$16="",'Step 2 GHG Data'!Q17=""),"",IF('Step 0 NDC Selection'!$C$19="no",'Step 2 GHG Data'!Q17,IF('Step 0 NDC Selection'!$C$19="yes",'Step 2 GHG Data'!Q16,"")))))</f>
        <v/>
      </c>
      <c r="U21" s="287"/>
      <c r="V21" s="287"/>
      <c r="W21" s="288"/>
    </row>
    <row r="22" spans="3:23" ht="126" customHeight="1" x14ac:dyDescent="0.45">
      <c r="C22" s="57" t="s">
        <v>201</v>
      </c>
      <c r="D22" s="58" t="s">
        <v>197</v>
      </c>
      <c r="E22" s="59" t="s">
        <v>48</v>
      </c>
      <c r="F22" s="60"/>
      <c r="G22" s="60"/>
      <c r="H22" s="60"/>
      <c r="I22" s="60"/>
      <c r="J22" s="60"/>
      <c r="K22" s="60"/>
      <c r="L22" s="60"/>
      <c r="M22" s="60"/>
      <c r="N22" s="60"/>
      <c r="O22" s="60"/>
      <c r="P22" s="60"/>
      <c r="Q22" s="60"/>
      <c r="R22" s="60"/>
      <c r="S22" s="60"/>
      <c r="T22" s="60"/>
      <c r="U22" s="287"/>
      <c r="V22" s="287"/>
      <c r="W22" s="288"/>
    </row>
    <row r="23" spans="3:23" ht="65.5" customHeight="1" x14ac:dyDescent="0.45">
      <c r="C23" s="57" t="s">
        <v>202</v>
      </c>
      <c r="D23" s="61" t="str">
        <f t="shared" ref="D23:D30" si="1">IF(SUM(F23:T23)&lt;&gt;0,"kt CO₂ equivalent","Not Applicable")</f>
        <v>Not Applicable</v>
      </c>
      <c r="E23" s="59"/>
      <c r="F23" s="60" t="str">
        <f>IF('Step 0 NDC Selection'!$C$10="Ex ante","",IF(OR(F11&lt;'Step 0 NDC Selection'!$C$13,F11&gt;'Step 0 NDC Selection'!$C$14,F11&gt;'Step 0 NDC Selection'!$C$15),"",
IF('Step 3 Article 6 Information'!C33="","",'Step 3 Article 6 Information'!C33)))</f>
        <v/>
      </c>
      <c r="G23" s="60" t="str">
        <f>IF('Step 0 NDC Selection'!$C$10="Ex ante","",IF(OR(G11&lt;'Step 0 NDC Selection'!$C$13,G11&gt;'Step 0 NDC Selection'!$C$14,G11&gt;'Step 0 NDC Selection'!$C$15),"",
IF('Step 3 Article 6 Information'!D33="","",'Step 3 Article 6 Information'!D33)))</f>
        <v/>
      </c>
      <c r="H23" s="60" t="str">
        <f>IF('Step 0 NDC Selection'!$C$10="Ex ante","",IF(OR(H11&lt;'Step 0 NDC Selection'!$C$13,H11&gt;'Step 0 NDC Selection'!$C$14,H11&gt;'Step 0 NDC Selection'!$C$15),"",
IF('Step 3 Article 6 Information'!E33="","",'Step 3 Article 6 Information'!E33)))</f>
        <v/>
      </c>
      <c r="I23" s="60" t="str">
        <f>IF('Step 0 NDC Selection'!$C$10="Ex ante","",IF(OR(I11&lt;'Step 0 NDC Selection'!$C$13,I11&gt;'Step 0 NDC Selection'!$C$14,I11&gt;'Step 0 NDC Selection'!$C$15),"",
IF('Step 3 Article 6 Information'!F33="","",'Step 3 Article 6 Information'!F33)))</f>
        <v/>
      </c>
      <c r="J23" s="60" t="str">
        <f>IF('Step 0 NDC Selection'!$C$10="Ex ante","",IF(OR(J11&lt;'Step 0 NDC Selection'!$C$13,J11&gt;'Step 0 NDC Selection'!$C$14,J11&gt;'Step 0 NDC Selection'!$C$15),"",
IF('Step 3 Article 6 Information'!G33="","",'Step 3 Article 6 Information'!G33)))</f>
        <v/>
      </c>
      <c r="K23" s="60" t="str">
        <f>IF('Step 0 NDC Selection'!$C$10="Ex ante","",IF(OR(K11&lt;'Step 0 NDC Selection'!$C$13,K11&gt;'Step 0 NDC Selection'!$C$14,K11&gt;'Step 0 NDC Selection'!$C$15),"",
IF('Step 3 Article 6 Information'!H33="","",'Step 3 Article 6 Information'!H33)))</f>
        <v/>
      </c>
      <c r="L23" s="60" t="str">
        <f>IF('Step 0 NDC Selection'!$C$10="Ex ante","",IF(OR(L11&lt;'Step 0 NDC Selection'!$C$13,L11&gt;'Step 0 NDC Selection'!$C$14,L11&gt;'Step 0 NDC Selection'!$C$15),"",
IF('Step 3 Article 6 Information'!I33="","",'Step 3 Article 6 Information'!I33)))</f>
        <v/>
      </c>
      <c r="M23" s="60" t="str">
        <f>IF('Step 0 NDC Selection'!$C$10="Ex ante","",IF(OR(M11&lt;'Step 0 NDC Selection'!$C$13,M11&gt;'Step 0 NDC Selection'!$C$14,M11&gt;'Step 0 NDC Selection'!$C$15),"",
IF('Step 3 Article 6 Information'!J33="","",'Step 3 Article 6 Information'!J33)))</f>
        <v/>
      </c>
      <c r="N23" s="60" t="str">
        <f>IF('Step 0 NDC Selection'!$C$10="Ex ante","",IF(OR(N11&lt;'Step 0 NDC Selection'!$C$13,N11&gt;'Step 0 NDC Selection'!$C$14,N11&gt;'Step 0 NDC Selection'!$C$15),"",
IF('Step 3 Article 6 Information'!K33="","",'Step 3 Article 6 Information'!K33)))</f>
        <v/>
      </c>
      <c r="O23" s="60" t="str">
        <f>IF('Step 0 NDC Selection'!$C$10="Ex ante","",IF(OR(O11&lt;'Step 0 NDC Selection'!$C$13,O11&gt;'Step 0 NDC Selection'!$C$14,O11&gt;'Step 0 NDC Selection'!$C$15),"",
IF('Step 3 Article 6 Information'!L33="","",'Step 3 Article 6 Information'!L33)))</f>
        <v/>
      </c>
      <c r="P23" s="60" t="str">
        <f>IF('Step 0 NDC Selection'!$C$10="Ex ante","",IF(OR(P11&lt;'Step 0 NDC Selection'!$C$13,P11&gt;'Step 0 NDC Selection'!$C$14,P11&gt;'Step 0 NDC Selection'!$C$15),"",
IF('Step 3 Article 6 Information'!M33="","",'Step 3 Article 6 Information'!M33)))</f>
        <v/>
      </c>
      <c r="Q23" s="60" t="str">
        <f>IF('Step 0 NDC Selection'!$C$10="Ex ante","",IF(OR(Q11&lt;'Step 0 NDC Selection'!$C$13,Q11&gt;'Step 0 NDC Selection'!$C$14,Q11&gt;'Step 0 NDC Selection'!$C$15),"",
IF('Step 3 Article 6 Information'!N33="","",'Step 3 Article 6 Information'!N33)))</f>
        <v/>
      </c>
      <c r="R23" s="60" t="str">
        <f>IF('Step 0 NDC Selection'!$C$10="Ex ante","",IF(OR(R11&lt;'Step 0 NDC Selection'!$C$13,R11&gt;'Step 0 NDC Selection'!$C$14,R11&gt;'Step 0 NDC Selection'!$C$15),"",
IF('Step 3 Article 6 Information'!O33="","",'Step 3 Article 6 Information'!O33)))</f>
        <v/>
      </c>
      <c r="S23" s="60" t="str">
        <f>IF('Step 0 NDC Selection'!$C$10="Ex ante","",IF(OR(S11&lt;'Step 0 NDC Selection'!$C$13,S11&gt;'Step 0 NDC Selection'!$C$14,S11&gt;'Step 0 NDC Selection'!$C$15),"",
IF('Step 3 Article 6 Information'!P33="","",'Step 3 Article 6 Information'!P33)))</f>
        <v/>
      </c>
      <c r="T23" s="60" t="str">
        <f>IF('Step 0 NDC Selection'!$C$10="Ex ante","",IF(OR(T11&lt;'Step 0 NDC Selection'!$C$13,T11&gt;'Step 0 NDC Selection'!$C$14,T11&gt;'Step 0 NDC Selection'!$C$15),"",
IF('Step 3 Article 6 Information'!Q33="","",'Step 3 Article 6 Information'!Q33)))</f>
        <v/>
      </c>
      <c r="U23" s="287"/>
      <c r="V23" s="287"/>
      <c r="W23" s="288"/>
    </row>
    <row r="24" spans="3:23" ht="90" x14ac:dyDescent="0.45">
      <c r="C24" s="57" t="s">
        <v>203</v>
      </c>
      <c r="D24" s="61" t="str">
        <f t="shared" si="1"/>
        <v>Not Applicable</v>
      </c>
      <c r="E24" s="59"/>
      <c r="F24" s="60" t="str">
        <f>IF('Step 0 NDC Selection'!$C$10="Ex ante","",IF(OR(F11&lt;'Step 0 NDC Selection'!$C$13,F11&gt;'Step 0 NDC Selection'!$C$14,F11&gt;'Step 0 NDC Selection'!$C$15),"",IF('Step 3 Article 6 Information'!C38="","",'Step 3 Article 6 Information'!C38)))</f>
        <v/>
      </c>
      <c r="G24" s="60" t="str">
        <f>IF('Step 0 NDC Selection'!$C$10="Ex ante","",IF(OR(G11&lt;'Step 0 NDC Selection'!$C$13,G11&gt;'Step 0 NDC Selection'!$C$14,G11&gt;'Step 0 NDC Selection'!$C$15),"",IF('Step 3 Article 6 Information'!D38="","",'Step 3 Article 6 Information'!D38)))</f>
        <v/>
      </c>
      <c r="H24" s="60" t="str">
        <f>IF('Step 0 NDC Selection'!$C$10="Ex ante","",IF(OR(H11&lt;'Step 0 NDC Selection'!$C$13,H11&gt;'Step 0 NDC Selection'!$C$14,H11&gt;'Step 0 NDC Selection'!$C$15),"",IF('Step 3 Article 6 Information'!E38="","",'Step 3 Article 6 Information'!E38)))</f>
        <v/>
      </c>
      <c r="I24" s="60" t="str">
        <f>IF('Step 0 NDC Selection'!$C$10="Ex ante","",IF(OR(I11&lt;'Step 0 NDC Selection'!$C$13,I11&gt;'Step 0 NDC Selection'!$C$14,I11&gt;'Step 0 NDC Selection'!$C$15),"",IF('Step 3 Article 6 Information'!F38="","",'Step 3 Article 6 Information'!F38)))</f>
        <v/>
      </c>
      <c r="J24" s="60" t="str">
        <f>IF('Step 0 NDC Selection'!$C$10="Ex ante","",IF(OR(J11&lt;'Step 0 NDC Selection'!$C$13,J11&gt;'Step 0 NDC Selection'!$C$14,J11&gt;'Step 0 NDC Selection'!$C$15),"",IF('Step 3 Article 6 Information'!G38="","",'Step 3 Article 6 Information'!G38)))</f>
        <v/>
      </c>
      <c r="K24" s="60" t="str">
        <f>IF('Step 0 NDC Selection'!$C$10="Ex ante","",IF(OR(K11&lt;'Step 0 NDC Selection'!$C$13,K11&gt;'Step 0 NDC Selection'!$C$14,K11&gt;'Step 0 NDC Selection'!$C$15),"",IF('Step 3 Article 6 Information'!H38="","",'Step 3 Article 6 Information'!H38)))</f>
        <v/>
      </c>
      <c r="L24" s="60" t="str">
        <f>IF('Step 0 NDC Selection'!$C$10="Ex ante","",IF(OR(L11&lt;'Step 0 NDC Selection'!$C$13,L11&gt;'Step 0 NDC Selection'!$C$14,L11&gt;'Step 0 NDC Selection'!$C$15),"",IF('Step 3 Article 6 Information'!I38="","",'Step 3 Article 6 Information'!I38)))</f>
        <v/>
      </c>
      <c r="M24" s="60" t="str">
        <f>IF('Step 0 NDC Selection'!$C$10="Ex ante","",IF(OR(M11&lt;'Step 0 NDC Selection'!$C$13,M11&gt;'Step 0 NDC Selection'!$C$14,M11&gt;'Step 0 NDC Selection'!$C$15),"",IF('Step 3 Article 6 Information'!J38="","",'Step 3 Article 6 Information'!J38)))</f>
        <v/>
      </c>
      <c r="N24" s="60" t="str">
        <f>IF('Step 0 NDC Selection'!$C$10="Ex ante","",IF(OR(N11&lt;'Step 0 NDC Selection'!$C$13,N11&gt;'Step 0 NDC Selection'!$C$14,N11&gt;'Step 0 NDC Selection'!$C$15),"",IF('Step 3 Article 6 Information'!K38="","",'Step 3 Article 6 Information'!K38)))</f>
        <v/>
      </c>
      <c r="O24" s="60" t="str">
        <f>IF('Step 0 NDC Selection'!$C$10="Ex ante","",IF(OR(O11&lt;'Step 0 NDC Selection'!$C$13,O11&gt;'Step 0 NDC Selection'!$C$14,O11&gt;'Step 0 NDC Selection'!$C$15),"",IF('Step 3 Article 6 Information'!L38="","",'Step 3 Article 6 Information'!L38)))</f>
        <v/>
      </c>
      <c r="P24" s="60" t="str">
        <f>IF('Step 0 NDC Selection'!$C$10="Ex ante","",IF(OR(P11&lt;'Step 0 NDC Selection'!$C$13,P11&gt;'Step 0 NDC Selection'!$C$14,P11&gt;'Step 0 NDC Selection'!$C$15),"",IF('Step 3 Article 6 Information'!M38="","",'Step 3 Article 6 Information'!M38)))</f>
        <v/>
      </c>
      <c r="Q24" s="60" t="str">
        <f>IF('Step 0 NDC Selection'!$C$10="Ex ante","",IF(OR(Q11&lt;'Step 0 NDC Selection'!$C$13,Q11&gt;'Step 0 NDC Selection'!$C$14,Q11&gt;'Step 0 NDC Selection'!$C$15),"",IF('Step 3 Article 6 Information'!N38="","",'Step 3 Article 6 Information'!N38)))</f>
        <v/>
      </c>
      <c r="R24" s="60" t="str">
        <f>IF('Step 0 NDC Selection'!$C$10="Ex ante","",IF(OR(R11&lt;'Step 0 NDC Selection'!$C$13,R11&gt;'Step 0 NDC Selection'!$C$14,R11&gt;'Step 0 NDC Selection'!$C$15),"",IF('Step 3 Article 6 Information'!O38="","",'Step 3 Article 6 Information'!O38)))</f>
        <v/>
      </c>
      <c r="S24" s="60" t="str">
        <f>IF('Step 0 NDC Selection'!$C$10="Ex ante","",IF(OR(S11&lt;'Step 0 NDC Selection'!$C$13,S11&gt;'Step 0 NDC Selection'!$C$14,S11&gt;'Step 0 NDC Selection'!$C$15),"",IF('Step 3 Article 6 Information'!P38="","",'Step 3 Article 6 Information'!P38)))</f>
        <v/>
      </c>
      <c r="T24" s="60" t="str">
        <f>IF('Step 0 NDC Selection'!$C$10="Ex ante","",IF(OR(T11&lt;'Step 0 NDC Selection'!$C$13,T11&gt;'Step 0 NDC Selection'!$C$14,T11&gt;'Step 0 NDC Selection'!$C$15),"",IF('Step 3 Article 6 Information'!Q38="","",'Step 3 Article 6 Information'!Q38)))</f>
        <v/>
      </c>
      <c r="U24" s="287"/>
      <c r="V24" s="287"/>
      <c r="W24" s="288"/>
    </row>
    <row r="25" spans="3:23" ht="54" x14ac:dyDescent="0.45">
      <c r="C25" s="57" t="s">
        <v>204</v>
      </c>
      <c r="D25" s="61" t="str">
        <f t="shared" si="1"/>
        <v>Not Applicable</v>
      </c>
      <c r="E25" s="59"/>
      <c r="F25" s="60" t="str">
        <f>IF('Step 0 NDC Selection'!$C$10="Ex ante","",IF(OR(F11&lt;'Step 0 NDC Selection'!$C$13,F11&gt;'Step 0 NDC Selection'!$C$14,F11&gt;'Step 0 NDC Selection'!$C$15),"",IF('Step 3 Article 6 Information'!C35="","",'Step 3 Article 6 Information'!C35)))</f>
        <v/>
      </c>
      <c r="G25" s="60" t="str">
        <f>IF('Step 0 NDC Selection'!$C$10="Ex ante","",IF(OR(G11&lt;'Step 0 NDC Selection'!$C$13,G11&gt;'Step 0 NDC Selection'!$C$14,G11&gt;'Step 0 NDC Selection'!$C$15),"",IF('Step 3 Article 6 Information'!D35="","",'Step 3 Article 6 Information'!D35)))</f>
        <v/>
      </c>
      <c r="H25" s="60" t="str">
        <f>IF('Step 0 NDC Selection'!$C$10="Ex ante","",IF(OR(H11&lt;'Step 0 NDC Selection'!$C$13,H11&gt;'Step 0 NDC Selection'!$C$14,H11&gt;'Step 0 NDC Selection'!$C$15),"",IF('Step 3 Article 6 Information'!E35="","",'Step 3 Article 6 Information'!E35)))</f>
        <v/>
      </c>
      <c r="I25" s="60" t="str">
        <f>IF('Step 0 NDC Selection'!$C$10="Ex ante","",IF(OR(I11&lt;'Step 0 NDC Selection'!$C$13,I11&gt;'Step 0 NDC Selection'!$C$14,I11&gt;'Step 0 NDC Selection'!$C$15),"",IF('Step 3 Article 6 Information'!F35="","",'Step 3 Article 6 Information'!F35)))</f>
        <v/>
      </c>
      <c r="J25" s="60" t="str">
        <f>IF('Step 0 NDC Selection'!$C$10="Ex ante","",IF(OR(J11&lt;'Step 0 NDC Selection'!$C$13,J11&gt;'Step 0 NDC Selection'!$C$14,J11&gt;'Step 0 NDC Selection'!$C$15),"",IF('Step 3 Article 6 Information'!G35="","",'Step 3 Article 6 Information'!G35)))</f>
        <v/>
      </c>
      <c r="K25" s="60" t="str">
        <f>IF('Step 0 NDC Selection'!$C$10="Ex ante","",IF(OR(K11&lt;'Step 0 NDC Selection'!$C$13,K11&gt;'Step 0 NDC Selection'!$C$14,K11&gt;'Step 0 NDC Selection'!$C$15),"",IF('Step 3 Article 6 Information'!H35="","",'Step 3 Article 6 Information'!H35)))</f>
        <v/>
      </c>
      <c r="L25" s="60" t="str">
        <f>IF('Step 0 NDC Selection'!$C$10="Ex ante","",IF(OR(L11&lt;'Step 0 NDC Selection'!$C$13,L11&gt;'Step 0 NDC Selection'!$C$14,L11&gt;'Step 0 NDC Selection'!$C$15),"",IF('Step 3 Article 6 Information'!I35="","",'Step 3 Article 6 Information'!I35)))</f>
        <v/>
      </c>
      <c r="M25" s="60" t="str">
        <f>IF('Step 0 NDC Selection'!$C$10="Ex ante","",IF(OR(M11&lt;'Step 0 NDC Selection'!$C$13,M11&gt;'Step 0 NDC Selection'!$C$14,M11&gt;'Step 0 NDC Selection'!$C$15),"",IF('Step 3 Article 6 Information'!J35="","",'Step 3 Article 6 Information'!J35)))</f>
        <v/>
      </c>
      <c r="N25" s="60" t="str">
        <f>IF('Step 0 NDC Selection'!$C$10="Ex ante","",IF(OR(N11&lt;'Step 0 NDC Selection'!$C$13,N11&gt;'Step 0 NDC Selection'!$C$14,N11&gt;'Step 0 NDC Selection'!$C$15),"",IF('Step 3 Article 6 Information'!K35="","",'Step 3 Article 6 Information'!K35)))</f>
        <v/>
      </c>
      <c r="O25" s="60" t="str">
        <f>IF('Step 0 NDC Selection'!$C$10="Ex ante","",IF(OR(O11&lt;'Step 0 NDC Selection'!$C$13,O11&gt;'Step 0 NDC Selection'!$C$14,O11&gt;'Step 0 NDC Selection'!$C$15),"",IF('Step 3 Article 6 Information'!L35="","",'Step 3 Article 6 Information'!L35)))</f>
        <v/>
      </c>
      <c r="P25" s="60" t="str">
        <f>IF('Step 0 NDC Selection'!$C$10="Ex ante","",IF(OR(P11&lt;'Step 0 NDC Selection'!$C$13,P11&gt;'Step 0 NDC Selection'!$C$14,P11&gt;'Step 0 NDC Selection'!$C$15),"",IF('Step 3 Article 6 Information'!M35="","",'Step 3 Article 6 Information'!M35)))</f>
        <v/>
      </c>
      <c r="Q25" s="60" t="str">
        <f>IF('Step 0 NDC Selection'!$C$10="Ex ante","",IF(OR(Q11&lt;'Step 0 NDC Selection'!$C$13,Q11&gt;'Step 0 NDC Selection'!$C$14,Q11&gt;'Step 0 NDC Selection'!$C$15),"",IF('Step 3 Article 6 Information'!N35="","",'Step 3 Article 6 Information'!N35)))</f>
        <v/>
      </c>
      <c r="R25" s="60" t="str">
        <f>IF('Step 0 NDC Selection'!$C$10="Ex ante","",IF(OR(R11&lt;'Step 0 NDC Selection'!$C$13,R11&gt;'Step 0 NDC Selection'!$C$14,R11&gt;'Step 0 NDC Selection'!$C$15),"",IF('Step 3 Article 6 Information'!O35="","",'Step 3 Article 6 Information'!O35)))</f>
        <v/>
      </c>
      <c r="S25" s="60" t="str">
        <f>IF('Step 0 NDC Selection'!$C$10="Ex ante","",IF(OR(S11&lt;'Step 0 NDC Selection'!$C$13,S11&gt;'Step 0 NDC Selection'!$C$14,S11&gt;'Step 0 NDC Selection'!$C$15),"",IF('Step 3 Article 6 Information'!P35="","",'Step 3 Article 6 Information'!P35)))</f>
        <v/>
      </c>
      <c r="T25" s="60" t="str">
        <f>IF('Step 0 NDC Selection'!$C$10="Ex ante","",IF(OR(T11&lt;'Step 0 NDC Selection'!$C$13,T11&gt;'Step 0 NDC Selection'!$C$14,T11&gt;'Step 0 NDC Selection'!$C$15),"",IF('Step 3 Article 6 Information'!Q35="","",'Step 3 Article 6 Information'!Q35)))</f>
        <v/>
      </c>
      <c r="U25" s="287"/>
      <c r="V25" s="287"/>
      <c r="W25" s="288"/>
    </row>
    <row r="26" spans="3:23" ht="76.5" customHeight="1" x14ac:dyDescent="0.45">
      <c r="C26" s="57" t="s">
        <v>205</v>
      </c>
      <c r="D26" s="61" t="str">
        <f t="shared" si="1"/>
        <v>Not Applicable</v>
      </c>
      <c r="E26" s="59"/>
      <c r="F26" s="60" t="str">
        <f>IF('Step 0 NDC Selection'!$C$10="Ex ante","",IF(OR(F11&lt;'Step 0 NDC Selection'!$C$13,F11&gt;'Step 0 NDC Selection'!$C$14,F11&gt;'Step 0 NDC Selection'!$C$15),"",(IF('Step 3 Article 6 Information'!C36="","",('Step 3 Article 6 Information'!C36)))))</f>
        <v/>
      </c>
      <c r="G26" s="60" t="str">
        <f>IF('Step 0 NDC Selection'!$C$10="Ex ante","",IF(OR(G11&lt;'Step 0 NDC Selection'!$C$13,G11&gt;'Step 0 NDC Selection'!$C$14,G11&gt;'Step 0 NDC Selection'!$C$15),"",(IF('Step 3 Article 6 Information'!D36="","",('Step 3 Article 6 Information'!D36)))))</f>
        <v/>
      </c>
      <c r="H26" s="60" t="str">
        <f>IF('Step 0 NDC Selection'!$C$10="Ex ante","",IF(OR(H11&lt;'Step 0 NDC Selection'!$C$13,H11&gt;'Step 0 NDC Selection'!$C$14,H11&gt;'Step 0 NDC Selection'!$C$15),"",(IF('Step 3 Article 6 Information'!E36="","",('Step 3 Article 6 Information'!E36)))))</f>
        <v/>
      </c>
      <c r="I26" s="60" t="str">
        <f>IF('Step 0 NDC Selection'!$C$10="Ex ante","",IF(OR(I11&lt;'Step 0 NDC Selection'!$C$13,I11&gt;'Step 0 NDC Selection'!$C$14,I11&gt;'Step 0 NDC Selection'!$C$15),"",(IF('Step 3 Article 6 Information'!F36="","",('Step 3 Article 6 Information'!F36)))))</f>
        <v/>
      </c>
      <c r="J26" s="60" t="str">
        <f>IF('Step 0 NDC Selection'!$C$10="Ex ante","",IF(OR(J11&lt;'Step 0 NDC Selection'!$C$13,J11&gt;'Step 0 NDC Selection'!$C$14,J11&gt;'Step 0 NDC Selection'!$C$15),"",(IF('Step 3 Article 6 Information'!G36="","",('Step 3 Article 6 Information'!G36)))))</f>
        <v/>
      </c>
      <c r="K26" s="60" t="str">
        <f>IF('Step 0 NDC Selection'!$C$10="Ex ante","",IF(OR(K11&lt;'Step 0 NDC Selection'!$C$13,K11&gt;'Step 0 NDC Selection'!$C$14,K11&gt;'Step 0 NDC Selection'!$C$15),"",(IF('Step 3 Article 6 Information'!H36="","",('Step 3 Article 6 Information'!H36)))))</f>
        <v/>
      </c>
      <c r="L26" s="60" t="str">
        <f>IF('Step 0 NDC Selection'!$C$10="Ex ante","",IF(OR(L11&lt;'Step 0 NDC Selection'!$C$13,L11&gt;'Step 0 NDC Selection'!$C$14,L11&gt;'Step 0 NDC Selection'!$C$15),"",(IF('Step 3 Article 6 Information'!I36="","",('Step 3 Article 6 Information'!I36)))))</f>
        <v/>
      </c>
      <c r="M26" s="60" t="str">
        <f>IF('Step 0 NDC Selection'!$C$10="Ex ante","",IF(OR(M11&lt;'Step 0 NDC Selection'!$C$13,M11&gt;'Step 0 NDC Selection'!$C$14,M11&gt;'Step 0 NDC Selection'!$C$15),"",(IF('Step 3 Article 6 Information'!J36="","",('Step 3 Article 6 Information'!J36)))))</f>
        <v/>
      </c>
      <c r="N26" s="60" t="str">
        <f>IF('Step 0 NDC Selection'!$C$10="Ex ante","",IF(OR(N11&lt;'Step 0 NDC Selection'!$C$13,N11&gt;'Step 0 NDC Selection'!$C$14,N11&gt;'Step 0 NDC Selection'!$C$15),"",(IF('Step 3 Article 6 Information'!K36="","",('Step 3 Article 6 Information'!K36)))))</f>
        <v/>
      </c>
      <c r="O26" s="60" t="str">
        <f>IF('Step 0 NDC Selection'!$C$10="Ex ante","",IF(OR(O11&lt;'Step 0 NDC Selection'!$C$13,O11&gt;'Step 0 NDC Selection'!$C$14,O11&gt;'Step 0 NDC Selection'!$C$15),"",(IF('Step 3 Article 6 Information'!L36="","",('Step 3 Article 6 Information'!L36)))))</f>
        <v/>
      </c>
      <c r="P26" s="60" t="str">
        <f>IF('Step 0 NDC Selection'!$C$10="Ex ante","",IF(OR(P11&lt;'Step 0 NDC Selection'!$C$13,P11&gt;'Step 0 NDC Selection'!$C$14,P11&gt;'Step 0 NDC Selection'!$C$15),"",(IF('Step 3 Article 6 Information'!M36="","",('Step 3 Article 6 Information'!M36)))))</f>
        <v/>
      </c>
      <c r="Q26" s="60" t="str">
        <f>IF('Step 0 NDC Selection'!$C$10="Ex ante","",IF(OR(Q11&lt;'Step 0 NDC Selection'!$C$13,Q11&gt;'Step 0 NDC Selection'!$C$14,Q11&gt;'Step 0 NDC Selection'!$C$15),"",(IF('Step 3 Article 6 Information'!N36="","",('Step 3 Article 6 Information'!N36)))))</f>
        <v/>
      </c>
      <c r="R26" s="60" t="str">
        <f>IF('Step 0 NDC Selection'!$C$10="Ex ante","",IF(OR(R11&lt;'Step 0 NDC Selection'!$C$13,R11&gt;'Step 0 NDC Selection'!$C$14,R11&gt;'Step 0 NDC Selection'!$C$15),"",(IF('Step 3 Article 6 Information'!O36="","",('Step 3 Article 6 Information'!O36)))))</f>
        <v/>
      </c>
      <c r="S26" s="60" t="str">
        <f>IF('Step 0 NDC Selection'!$C$10="Ex ante","",IF(OR(S11&lt;'Step 0 NDC Selection'!$C$13,S11&gt;'Step 0 NDC Selection'!$C$14,S11&gt;'Step 0 NDC Selection'!$C$15),"",(IF('Step 3 Article 6 Information'!P36="","",('Step 3 Article 6 Information'!P36)))))</f>
        <v/>
      </c>
      <c r="T26" s="60" t="str">
        <f>IF('Step 0 NDC Selection'!$C$10="Ex ante","",IF(OR(T11&lt;'Step 0 NDC Selection'!$C$13,T11&gt;'Step 0 NDC Selection'!$C$14,T11&gt;'Step 0 NDC Selection'!$C$15),"",(IF('Step 3 Article 6 Information'!Q36="","",('Step 3 Article 6 Information'!Q36)))))</f>
        <v/>
      </c>
      <c r="U26" s="287"/>
      <c r="V26" s="287"/>
      <c r="W26" s="288"/>
    </row>
    <row r="27" spans="3:23" ht="91.5" customHeight="1" x14ac:dyDescent="0.45">
      <c r="C27" s="57" t="s">
        <v>206</v>
      </c>
      <c r="D27" s="61" t="str">
        <f t="shared" si="1"/>
        <v>Not Applicable</v>
      </c>
      <c r="E27" s="62"/>
      <c r="F27" s="60" t="str">
        <f>IF('Step 0 NDC Selection'!$C$10="Ex ante","",IF(OR(F11&lt;'Step 0 NDC Selection'!$C$13,F11&gt;'Step 0 NDC Selection'!$C$14,F11&gt;'Step 0 NDC Selection'!$C$15),"",IF('Step 4 CA Method Selection'!$D$13="average",IF('Step 0 NDC Selection'!$C$17="BAU",'Step 4 Calculating CA '!C29,IF('Step 0 NDC Selection'!$C$17="Base Year",'Step 4 Calculating CA '!C17,"")),"")))</f>
        <v/>
      </c>
      <c r="G27" s="60" t="str">
        <f>IF('Step 0 NDC Selection'!$C$10="Ex ante","",IF(OR(G11&lt;'Step 0 NDC Selection'!$C$13,G11&gt;'Step 0 NDC Selection'!$C$14,G11&gt;'Step 0 NDC Selection'!$C$15),"",IF('Step 4 CA Method Selection'!$D$13="average",IF('Step 0 NDC Selection'!$C$17="BAU",'Step 4 Calculating CA '!D29,IF('Step 0 NDC Selection'!$C$17="Base Year",'Step 4 Calculating CA '!D17,"")),"")))</f>
        <v/>
      </c>
      <c r="H27" s="60" t="str">
        <f>IF('Step 0 NDC Selection'!$C$10="Ex ante","",IF(OR(H11&lt;'Step 0 NDC Selection'!$C$13,H11&gt;'Step 0 NDC Selection'!$C$14,H11&gt;'Step 0 NDC Selection'!$C$15),"",IF('Step 4 CA Method Selection'!$D$13="average",IF('Step 0 NDC Selection'!$C$17="BAU",'Step 4 Calculating CA '!E29,IF('Step 0 NDC Selection'!$C$17="Base Year",'Step 4 Calculating CA '!E17,"")),"")))</f>
        <v/>
      </c>
      <c r="I27" s="60" t="str">
        <f>IF('Step 0 NDC Selection'!$C$10="Ex ante","",IF(OR(I11&lt;'Step 0 NDC Selection'!$C$13,I11&gt;'Step 0 NDC Selection'!$C$14,I11&gt;'Step 0 NDC Selection'!$C$15),"",IF('Step 4 CA Method Selection'!$D$13="average",IF('Step 0 NDC Selection'!$C$17="BAU",'Step 4 Calculating CA '!F29,IF('Step 0 NDC Selection'!$C$17="Base Year",'Step 4 Calculating CA '!F17,"")),"")))</f>
        <v/>
      </c>
      <c r="J27" s="60" t="str">
        <f>IF('Step 0 NDC Selection'!$C$10="Ex ante","",IF(OR(J11&lt;'Step 0 NDC Selection'!$C$13,J11&gt;'Step 0 NDC Selection'!$C$14,J11&gt;'Step 0 NDC Selection'!$C$15),"",IF('Step 4 CA Method Selection'!$D$13="average",IF('Step 0 NDC Selection'!$C$17="BAU",'Step 4 Calculating CA '!G29,IF('Step 0 NDC Selection'!$C$17="Base Year",'Step 4 Calculating CA '!G17,"")),"")))</f>
        <v/>
      </c>
      <c r="K27" s="60" t="str">
        <f>IF('Step 0 NDC Selection'!$C$10="Ex ante","",IF(OR(K11&lt;'Step 0 NDC Selection'!$C$13,K11&gt;'Step 0 NDC Selection'!$C$14,K11&gt;'Step 0 NDC Selection'!$C$15),"",IF('Step 4 CA Method Selection'!$D$13="average",IF('Step 0 NDC Selection'!$C$17="BAU",'Step 4 Calculating CA '!H29,IF('Step 0 NDC Selection'!$C$17="Base Year",'Step 4 Calculating CA '!H17,"")),"")))</f>
        <v/>
      </c>
      <c r="L27" s="60" t="str">
        <f>IF('Step 0 NDC Selection'!$C$10="Ex ante","",IF(OR(L11&lt;'Step 0 NDC Selection'!$C$13,L11&gt;'Step 0 NDC Selection'!$C$14,L11&gt;'Step 0 NDC Selection'!$C$15),"",IF('Step 4 CA Method Selection'!$D$13="average",IF('Step 0 NDC Selection'!$C$17="BAU",'Step 4 Calculating CA '!I29,IF('Step 0 NDC Selection'!$C$17="Base Year",'Step 4 Calculating CA '!I17,"")),"")))</f>
        <v/>
      </c>
      <c r="M27" s="60" t="str">
        <f>IF('Step 0 NDC Selection'!$C$10="Ex ante","",IF(OR(M11&lt;'Step 0 NDC Selection'!$C$13,M11&gt;'Step 0 NDC Selection'!$C$14,M11&gt;'Step 0 NDC Selection'!$C$15),"",IF('Step 4 CA Method Selection'!$D$13="average",IF('Step 0 NDC Selection'!$C$17="BAU",'Step 4 Calculating CA '!J29,IF('Step 0 NDC Selection'!$C$17="Base Year",'Step 4 Calculating CA '!J17,"")),"")))</f>
        <v/>
      </c>
      <c r="N27" s="60" t="str">
        <f>IF('Step 0 NDC Selection'!$C$10="Ex ante","",IF(OR(N11&lt;'Step 0 NDC Selection'!$C$13,N11&gt;'Step 0 NDC Selection'!$C$14,N11&gt;'Step 0 NDC Selection'!$C$15),"",IF('Step 4 CA Method Selection'!$D$13="average",IF('Step 0 NDC Selection'!$C$17="BAU",'Step 4 Calculating CA '!K29,IF('Step 0 NDC Selection'!$C$17="Base Year",'Step 4 Calculating CA '!K17,"")),"")))</f>
        <v/>
      </c>
      <c r="O27" s="60" t="str">
        <f>IF('Step 0 NDC Selection'!$C$10="Ex ante","",IF(OR(O11&lt;'Step 0 NDC Selection'!$C$13,O11&gt;'Step 0 NDC Selection'!$C$14,O11&gt;'Step 0 NDC Selection'!$C$15),"",IF('Step 4 CA Method Selection'!$D$13="average",IF('Step 0 NDC Selection'!$C$17="BAU",'Step 4 Calculating CA '!L29,IF('Step 0 NDC Selection'!$C$17="Base Year",'Step 4 Calculating CA '!L17,"")),"")))</f>
        <v/>
      </c>
      <c r="P27" s="60" t="str">
        <f>IF('Step 0 NDC Selection'!$C$10="Ex ante","",IF(OR(P11&lt;'Step 0 NDC Selection'!$C$13,P11&gt;'Step 0 NDC Selection'!$C$14,P11&gt;'Step 0 NDC Selection'!$C$15),"",IF('Step 4 CA Method Selection'!$D$13="average",IF('Step 0 NDC Selection'!$C$17="BAU",'Step 4 Calculating CA '!M29,IF('Step 0 NDC Selection'!$C$17="Base Year",'Step 4 Calculating CA '!M17,"")),"")))</f>
        <v/>
      </c>
      <c r="Q27" s="60" t="str">
        <f>IF('Step 0 NDC Selection'!$C$10="Ex ante","",IF(OR(Q11&lt;'Step 0 NDC Selection'!$C$13,Q11&gt;'Step 0 NDC Selection'!$C$14,Q11&gt;'Step 0 NDC Selection'!$C$15),"",IF('Step 4 CA Method Selection'!$D$13="average",IF('Step 0 NDC Selection'!$C$17="BAU",'Step 4 Calculating CA '!N29,IF('Step 0 NDC Selection'!$C$17="Base Year",'Step 4 Calculating CA '!N17,"")),"")))</f>
        <v/>
      </c>
      <c r="R27" s="60" t="str">
        <f>IF('Step 0 NDC Selection'!$C$10="Ex ante","",IF(OR(R11&lt;'Step 0 NDC Selection'!$C$13,R11&gt;'Step 0 NDC Selection'!$C$14,R11&gt;'Step 0 NDC Selection'!$C$15),"",IF('Step 4 CA Method Selection'!$D$13="average",IF('Step 0 NDC Selection'!$C$17="BAU",'Step 4 Calculating CA '!O29,IF('Step 0 NDC Selection'!$C$17="Base Year",'Step 4 Calculating CA '!O17,"")),"")))</f>
        <v/>
      </c>
      <c r="S27" s="60" t="str">
        <f>IF('Step 0 NDC Selection'!$C$10="Ex ante","",IF(OR(S11&lt;'Step 0 NDC Selection'!$C$13,S11&gt;'Step 0 NDC Selection'!$C$14,S11&gt;'Step 0 NDC Selection'!$C$15),"",IF('Step 4 CA Method Selection'!$D$13="average",IF('Step 0 NDC Selection'!$C$17="BAU",'Step 4 Calculating CA '!P29,IF('Step 0 NDC Selection'!$C$17="Base Year",'Step 4 Calculating CA '!P17,"")),"")))</f>
        <v/>
      </c>
      <c r="T27" s="60" t="str">
        <f>IF('Step 0 NDC Selection'!$C$10="Ex ante","",IF(OR(T11&lt;'Step 0 NDC Selection'!$C$13,T11&gt;'Step 0 NDC Selection'!$C$14,T11&gt;'Step 0 NDC Selection'!$C$15),"",IF('Step 4 CA Method Selection'!$D$13="average",IF('Step 0 NDC Selection'!$C$17="BAU",'Step 4 Calculating CA '!Q29,IF('Step 0 NDC Selection'!$C$17="Base Year",'Step 4 Calculating CA '!Q17,"")),"")))</f>
        <v/>
      </c>
      <c r="U27" s="287"/>
      <c r="V27" s="287"/>
      <c r="W27" s="288"/>
    </row>
    <row r="28" spans="3:23" ht="156.65" customHeight="1" x14ac:dyDescent="0.45">
      <c r="C28" s="57" t="s">
        <v>207</v>
      </c>
      <c r="D28" s="61" t="str">
        <f t="shared" si="1"/>
        <v>Not Applicable</v>
      </c>
      <c r="E28" s="59"/>
      <c r="F28" s="60" t="str">
        <f>IF('Step 0 NDC Selection'!$C$10="Ex ante","",IF(OR(F11&lt;'Step 0 NDC Selection'!$C$13,F11&gt;'Step 0 NDC Selection'!$C$14,F11&gt;'Step 0 NDC Selection'!$C$15),"",IF('Step 0 NDC Selection'!$C$17="BAU",'Step 4 Calculating CA '!C29,IF('Step 0 NDC Selection'!$C$17="Base Year",'Step 4 Calculating CA '!C17,""))))</f>
        <v/>
      </c>
      <c r="G28" s="60" t="str">
        <f>IF('Step 0 NDC Selection'!$C$10="Ex ante","",IF(OR(G11&lt;'Step 0 NDC Selection'!$C$13,G11&gt;'Step 0 NDC Selection'!$C$14,G11&gt;'Step 0 NDC Selection'!$C$15),"",IF('Step 0 NDC Selection'!$C$17="BAU",'Step 4 Calculating CA '!D29,IF('Step 0 NDC Selection'!$C$17="Base Year",'Step 4 Calculating CA '!D17,""))))</f>
        <v/>
      </c>
      <c r="H28" s="60" t="str">
        <f>IF('Step 0 NDC Selection'!$C$10="Ex ante","",IF(OR(H11&lt;'Step 0 NDC Selection'!$C$13,H11&gt;'Step 0 NDC Selection'!$C$14,H11&gt;'Step 0 NDC Selection'!$C$15),"",IF('Step 0 NDC Selection'!$C$17="BAU",'Step 4 Calculating CA '!E29,IF('Step 0 NDC Selection'!$C$17="Base Year",'Step 4 Calculating CA '!E17,""))))</f>
        <v/>
      </c>
      <c r="I28" s="60" t="str">
        <f>IF('Step 0 NDC Selection'!$C$10="Ex ante","",IF(OR(I11&lt;'Step 0 NDC Selection'!$C$13,I11&gt;'Step 0 NDC Selection'!$C$14,I11&gt;'Step 0 NDC Selection'!$C$15),"",IF('Step 0 NDC Selection'!$C$17="BAU",'Step 4 Calculating CA '!F29,IF('Step 0 NDC Selection'!$C$17="Base Year",'Step 4 Calculating CA '!F17,""))))</f>
        <v/>
      </c>
      <c r="J28" s="60" t="str">
        <f>IF('Step 0 NDC Selection'!$C$10="Ex ante","",IF(OR(J11&lt;'Step 0 NDC Selection'!$C$13,J11&gt;'Step 0 NDC Selection'!$C$14,J11&gt;'Step 0 NDC Selection'!$C$15),"",IF('Step 0 NDC Selection'!$C$17="BAU",'Step 4 Calculating CA '!G29,IF('Step 0 NDC Selection'!$C$17="Base Year",'Step 4 Calculating CA '!G17,""))))</f>
        <v/>
      </c>
      <c r="K28" s="60" t="str">
        <f>IF('Step 0 NDC Selection'!$C$10="Ex ante","",IF(OR(K11&lt;'Step 0 NDC Selection'!$C$13,K11&gt;'Step 0 NDC Selection'!$C$14,K11&gt;'Step 0 NDC Selection'!$C$15),"",IF('Step 0 NDC Selection'!$C$17="BAU",'Step 4 Calculating CA '!H29,IF('Step 0 NDC Selection'!$C$17="Base Year",'Step 4 Calculating CA '!H17,""))))</f>
        <v/>
      </c>
      <c r="L28" s="60" t="str">
        <f>IF('Step 0 NDC Selection'!$C$10="Ex ante","",IF(OR(L11&lt;'Step 0 NDC Selection'!$C$13,L11&gt;'Step 0 NDC Selection'!$C$14,L11&gt;'Step 0 NDC Selection'!$C$15),"",IF('Step 0 NDC Selection'!$C$17="BAU",'Step 4 Calculating CA '!I29,IF('Step 0 NDC Selection'!$C$17="Base Year",'Step 4 Calculating CA '!I17,""))))</f>
        <v/>
      </c>
      <c r="M28" s="60" t="str">
        <f>IF('Step 0 NDC Selection'!$C$10="Ex ante","",IF(OR(M11&lt;'Step 0 NDC Selection'!$C$13,M11&gt;'Step 0 NDC Selection'!$C$14,M11&gt;'Step 0 NDC Selection'!$C$15),"",IF('Step 0 NDC Selection'!$C$17="BAU",'Step 4 Calculating CA '!J29,IF('Step 0 NDC Selection'!$C$17="Base Year",'Step 4 Calculating CA '!J17,""))))</f>
        <v/>
      </c>
      <c r="N28" s="60" t="str">
        <f>IF('Step 0 NDC Selection'!$C$10="Ex ante","",IF(OR(N11&lt;'Step 0 NDC Selection'!$C$13,N11&gt;'Step 0 NDC Selection'!$C$14,N11&gt;'Step 0 NDC Selection'!$C$15),"",IF('Step 0 NDC Selection'!$C$17="BAU",'Step 4 Calculating CA '!K29,IF('Step 0 NDC Selection'!$C$17="Base Year",'Step 4 Calculating CA '!K17,""))))</f>
        <v/>
      </c>
      <c r="O28" s="60" t="str">
        <f>IF('Step 0 NDC Selection'!$C$10="Ex ante","",IF(OR(O11&lt;'Step 0 NDC Selection'!$C$13,O11&gt;'Step 0 NDC Selection'!$C$14,O11&gt;'Step 0 NDC Selection'!$C$15),"",IF('Step 0 NDC Selection'!$C$17="BAU",'Step 4 Calculating CA '!L29,IF('Step 0 NDC Selection'!$C$17="Base Year",'Step 4 Calculating CA '!L17,""))))</f>
        <v/>
      </c>
      <c r="P28" s="60" t="str">
        <f>IF('Step 0 NDC Selection'!$C$10="Ex ante","",IF(OR(P11&lt;'Step 0 NDC Selection'!$C$13,P11&gt;'Step 0 NDC Selection'!$C$14,P11&gt;'Step 0 NDC Selection'!$C$15),"",IF('Step 0 NDC Selection'!$C$17="BAU",'Step 4 Calculating CA '!M29,IF('Step 0 NDC Selection'!$C$17="Base Year",'Step 4 Calculating CA '!M17,""))))</f>
        <v/>
      </c>
      <c r="Q28" s="60" t="str">
        <f>IF('Step 0 NDC Selection'!$C$10="Ex ante","",IF(OR(Q11&lt;'Step 0 NDC Selection'!$C$13,Q11&gt;'Step 0 NDC Selection'!$C$14,Q11&gt;'Step 0 NDC Selection'!$C$15),"",IF('Step 0 NDC Selection'!$C$17="BAU",'Step 4 Calculating CA '!N29,IF('Step 0 NDC Selection'!$C$17="Base Year",'Step 4 Calculating CA '!N17,""))))</f>
        <v/>
      </c>
      <c r="R28" s="60" t="str">
        <f>IF('Step 0 NDC Selection'!$C$10="Ex ante","",IF(OR(R11&lt;'Step 0 NDC Selection'!$C$13,R11&gt;'Step 0 NDC Selection'!$C$14,R11&gt;'Step 0 NDC Selection'!$C$15),"",IF('Step 0 NDC Selection'!$C$17="BAU",'Step 4 Calculating CA '!O29,IF('Step 0 NDC Selection'!$C$17="Base Year",'Step 4 Calculating CA '!O17,""))))</f>
        <v/>
      </c>
      <c r="S28" s="60" t="str">
        <f>IF('Step 0 NDC Selection'!$C$10="Ex ante","",IF(OR(S11&lt;'Step 0 NDC Selection'!$C$13,S11&gt;'Step 0 NDC Selection'!$C$14,S11&gt;'Step 0 NDC Selection'!$C$15),"",IF('Step 0 NDC Selection'!$C$17="BAU",'Step 4 Calculating CA '!P29,IF('Step 0 NDC Selection'!$C$17="Base Year",'Step 4 Calculating CA '!P17,""))))</f>
        <v/>
      </c>
      <c r="T28" s="60" t="str">
        <f>IF('Step 0 NDC Selection'!$C$10="Ex ante","",IF(OR(T11&lt;'Step 0 NDC Selection'!$C$13,T11&gt;'Step 0 NDC Selection'!$C$14,T11&gt;'Step 0 NDC Selection'!$C$15),"",IF('Step 0 NDC Selection'!$C$17="BAU",'Step 4 Calculating CA '!Q29,IF('Step 0 NDC Selection'!$C$17="Base Year",'Step 4 Calculating CA '!Q17,""))))</f>
        <v/>
      </c>
      <c r="U28" s="287"/>
      <c r="V28" s="287"/>
      <c r="W28" s="288"/>
    </row>
    <row r="29" spans="3:23" ht="102.65" customHeight="1" x14ac:dyDescent="0.45">
      <c r="C29" s="57" t="s">
        <v>208</v>
      </c>
      <c r="D29" s="61" t="str">
        <f t="shared" si="1"/>
        <v>Not Applicable</v>
      </c>
      <c r="E29" s="59"/>
      <c r="F29" s="60" t="str">
        <f>IF('Step 0 NDC Selection'!$C$10="Ex ante","",IF(OR(F11&lt;'Step 0 NDC Selection'!$C$13,F11&gt;'Step 0 NDC Selection'!$C$14,F11&gt;'Step 0 NDC Selection'!$C$15),"",IF('Step 3 Article 6 Information'!C37="","",('Step 3 Article 6 Information'!C37))))</f>
        <v/>
      </c>
      <c r="G29" s="60" t="str">
        <f>IF('Step 0 NDC Selection'!$C$10="Ex ante","",IF(OR(G11&lt;'Step 0 NDC Selection'!$C$13,G11&gt;'Step 0 NDC Selection'!$C$14,G11&gt;'Step 0 NDC Selection'!$C$15),"",IF('Step 3 Article 6 Information'!D37="","",('Step 3 Article 6 Information'!D37))))</f>
        <v/>
      </c>
      <c r="H29" s="60" t="str">
        <f>IF('Step 0 NDC Selection'!$C$10="Ex ante","",IF(OR(H11&lt;'Step 0 NDC Selection'!$C$13,H11&gt;'Step 0 NDC Selection'!$C$14,H11&gt;'Step 0 NDC Selection'!$C$15),"",IF('Step 3 Article 6 Information'!E37="","",('Step 3 Article 6 Information'!E37))))</f>
        <v/>
      </c>
      <c r="I29" s="60" t="str">
        <f>IF('Step 0 NDC Selection'!$C$10="Ex ante","",IF(OR(I11&lt;'Step 0 NDC Selection'!$C$13,I11&gt;'Step 0 NDC Selection'!$C$14,I11&gt;'Step 0 NDC Selection'!$C$15),"",IF('Step 3 Article 6 Information'!F37="","",('Step 3 Article 6 Information'!F37))))</f>
        <v/>
      </c>
      <c r="J29" s="60" t="str">
        <f>IF('Step 0 NDC Selection'!$C$10="Ex ante","",IF(OR(J11&lt;'Step 0 NDC Selection'!$C$13,J11&gt;'Step 0 NDC Selection'!$C$14,J11&gt;'Step 0 NDC Selection'!$C$15),"",IF('Step 3 Article 6 Information'!G37="","",('Step 3 Article 6 Information'!G37))))</f>
        <v/>
      </c>
      <c r="K29" s="60" t="str">
        <f>IF('Step 0 NDC Selection'!$C$10="Ex ante","",IF(OR(K11&lt;'Step 0 NDC Selection'!$C$13,K11&gt;'Step 0 NDC Selection'!$C$14,K11&gt;'Step 0 NDC Selection'!$C$15),"",IF('Step 3 Article 6 Information'!H37="","",('Step 3 Article 6 Information'!H37))))</f>
        <v/>
      </c>
      <c r="L29" s="60" t="str">
        <f>IF('Step 0 NDC Selection'!$C$10="Ex ante","",IF(OR(L11&lt;'Step 0 NDC Selection'!$C$13,L11&gt;'Step 0 NDC Selection'!$C$14,L11&gt;'Step 0 NDC Selection'!$C$15),"",IF('Step 3 Article 6 Information'!I37="","",('Step 3 Article 6 Information'!I37))))</f>
        <v/>
      </c>
      <c r="M29" s="60" t="str">
        <f>IF('Step 0 NDC Selection'!$C$10="Ex ante","",IF(OR(M11&lt;'Step 0 NDC Selection'!$C$13,M11&gt;'Step 0 NDC Selection'!$C$14,M11&gt;'Step 0 NDC Selection'!$C$15),"",IF('Step 3 Article 6 Information'!J37="","",('Step 3 Article 6 Information'!J37))))</f>
        <v/>
      </c>
      <c r="N29" s="60" t="str">
        <f>IF('Step 0 NDC Selection'!$C$10="Ex ante","",IF(OR(N11&lt;'Step 0 NDC Selection'!$C$13,N11&gt;'Step 0 NDC Selection'!$C$14,N11&gt;'Step 0 NDC Selection'!$C$15),"",IF('Step 3 Article 6 Information'!K37="","",('Step 3 Article 6 Information'!K37))))</f>
        <v/>
      </c>
      <c r="O29" s="60" t="str">
        <f>IF('Step 0 NDC Selection'!$C$10="Ex ante","",IF(OR(O11&lt;'Step 0 NDC Selection'!$C$13,O11&gt;'Step 0 NDC Selection'!$C$14,O11&gt;'Step 0 NDC Selection'!$C$15),"",IF('Step 3 Article 6 Information'!L37="","",('Step 3 Article 6 Information'!L37))))</f>
        <v/>
      </c>
      <c r="P29" s="60" t="str">
        <f>IF('Step 0 NDC Selection'!$C$10="Ex ante","",IF(OR(P11&lt;'Step 0 NDC Selection'!$C$13,P11&gt;'Step 0 NDC Selection'!$C$14,P11&gt;'Step 0 NDC Selection'!$C$15),"",IF('Step 3 Article 6 Information'!M37="","",('Step 3 Article 6 Information'!M37))))</f>
        <v/>
      </c>
      <c r="Q29" s="60" t="str">
        <f>IF('Step 0 NDC Selection'!$C$10="Ex ante","",IF(OR(Q11&lt;'Step 0 NDC Selection'!$C$13,Q11&gt;'Step 0 NDC Selection'!$C$14,Q11&gt;'Step 0 NDC Selection'!$C$15),"",IF('Step 3 Article 6 Information'!N37="","",('Step 3 Article 6 Information'!N37))))</f>
        <v/>
      </c>
      <c r="R29" s="60" t="str">
        <f>IF('Step 0 NDC Selection'!$C$10="Ex ante","",IF(OR(R11&lt;'Step 0 NDC Selection'!$C$13,R11&gt;'Step 0 NDC Selection'!$C$14,R11&gt;'Step 0 NDC Selection'!$C$15),"",IF('Step 3 Article 6 Information'!O37="","",('Step 3 Article 6 Information'!O37))))</f>
        <v/>
      </c>
      <c r="S29" s="60" t="str">
        <f>IF('Step 0 NDC Selection'!$C$10="Ex ante","",IF(OR(S11&lt;'Step 0 NDC Selection'!$C$13,S11&gt;'Step 0 NDC Selection'!$C$14,S11&gt;'Step 0 NDC Selection'!$C$15),"",IF('Step 3 Article 6 Information'!P37="","",('Step 3 Article 6 Information'!P37))))</f>
        <v/>
      </c>
      <c r="T29" s="60" t="str">
        <f>IF('Step 0 NDC Selection'!$C$10="Ex ante","",IF(OR(T11&lt;'Step 0 NDC Selection'!$C$13,T11&gt;'Step 0 NDC Selection'!$C$14,T11&gt;'Step 0 NDC Selection'!$C$15),"",IF('Step 3 Article 6 Information'!Q37="","",('Step 3 Article 6 Information'!Q37))))</f>
        <v/>
      </c>
      <c r="U29" s="287"/>
      <c r="V29" s="287"/>
      <c r="W29" s="288"/>
    </row>
    <row r="30" spans="3:23" ht="136.5" customHeight="1" x14ac:dyDescent="0.45">
      <c r="C30" s="87" t="s">
        <v>209</v>
      </c>
      <c r="D30" s="61" t="str">
        <f t="shared" si="1"/>
        <v>Not Applicable</v>
      </c>
      <c r="E30" s="59"/>
      <c r="F30" s="60" t="str">
        <f>IF('Step 0 NDC Selection'!$C$10="Ex ante","",IF(OR(F11&lt;'Step 0 NDC Selection'!$C$13,F11&gt;'Step 0 NDC Selection'!$C$14,F11&gt;'Step 0 NDC Selection'!$C$15),"",IF(F13&lt;&gt;"",IF('Step 0 NDC Selection'!$C$17="BAU",'Step 4 Calculating CA '!C31,IF('Step 0 NDC Selection'!$C$17="Base Year",'Step 4 Calculating CA '!C19,"")),"")))</f>
        <v/>
      </c>
      <c r="G30" s="60" t="str">
        <f>IF('Step 0 NDC Selection'!$C$10="Ex ante","",IF(OR(G11&lt;'Step 0 NDC Selection'!$C$13,G11&gt;'Step 0 NDC Selection'!$C$14,G11&gt;'Step 0 NDC Selection'!$C$15),"",IF(G13&lt;&gt;"",IF('Step 0 NDC Selection'!$C$17="BAU",'Step 4 Calculating CA '!D31,IF('Step 0 NDC Selection'!$C$17="Base Year",'Step 4 Calculating CA '!D19,"")),"")))</f>
        <v/>
      </c>
      <c r="H30" s="60" t="str">
        <f>IF('Step 0 NDC Selection'!$C$10="Ex ante","",IF(OR(H11&lt;'Step 0 NDC Selection'!$C$13,H11&gt;'Step 0 NDC Selection'!$C$14,H11&gt;'Step 0 NDC Selection'!$C$15),"",IF(H13&lt;&gt;"",IF('Step 0 NDC Selection'!$C$17="BAU",'Step 4 Calculating CA '!E31,IF('Step 0 NDC Selection'!$C$17="Base Year",'Step 4 Calculating CA '!E19,"")),"")))</f>
        <v/>
      </c>
      <c r="I30" s="60" t="str">
        <f>IF('Step 0 NDC Selection'!$C$10="Ex ante","",IF(OR(I11&lt;'Step 0 NDC Selection'!$C$13,I11&gt;'Step 0 NDC Selection'!$C$14,I11&gt;'Step 0 NDC Selection'!$C$15),"",IF(I13&lt;&gt;"",IF('Step 0 NDC Selection'!$C$17="BAU",'Step 4 Calculating CA '!F31,IF('Step 0 NDC Selection'!$C$17="Base Year",'Step 4 Calculating CA '!F19,"")),"")))</f>
        <v/>
      </c>
      <c r="J30" s="60" t="str">
        <f>IF('Step 0 NDC Selection'!$C$10="Ex ante","",IF(OR(J11&lt;'Step 0 NDC Selection'!$C$13,J11&gt;'Step 0 NDC Selection'!$C$14,J11&gt;'Step 0 NDC Selection'!$C$15),"",IF(J13&lt;&gt;"",IF('Step 0 NDC Selection'!$C$17="BAU",'Step 4 Calculating CA '!G31,IF('Step 0 NDC Selection'!$C$17="Base Year",'Step 4 Calculating CA '!G19,"")),"")))</f>
        <v/>
      </c>
      <c r="K30" s="60" t="str">
        <f>IF('Step 0 NDC Selection'!$C$10="Ex ante","",IF(OR(K11&lt;'Step 0 NDC Selection'!$C$13,K11&gt;'Step 0 NDC Selection'!$C$14,K11&gt;'Step 0 NDC Selection'!$C$15),"",IF(K13&lt;&gt;"",IF('Step 0 NDC Selection'!$C$17="BAU",'Step 4 Calculating CA '!H31,IF('Step 0 NDC Selection'!$C$17="Base Year",'Step 4 Calculating CA '!H19,"")),"")))</f>
        <v/>
      </c>
      <c r="L30" s="60" t="str">
        <f>IF('Step 0 NDC Selection'!$C$10="Ex ante","",IF(OR(L11&lt;'Step 0 NDC Selection'!$C$13,L11&gt;'Step 0 NDC Selection'!$C$14,L11&gt;'Step 0 NDC Selection'!$C$15),"",IF(L13&lt;&gt;"",IF('Step 0 NDC Selection'!$C$17="BAU",'Step 4 Calculating CA '!I31,IF('Step 0 NDC Selection'!$C$17="Base Year",'Step 4 Calculating CA '!I19,"")),"")))</f>
        <v/>
      </c>
      <c r="M30" s="60" t="str">
        <f>IF('Step 0 NDC Selection'!$C$10="Ex ante","",IF(OR(M11&lt;'Step 0 NDC Selection'!$C$13,M11&gt;'Step 0 NDC Selection'!$C$14,M11&gt;'Step 0 NDC Selection'!$C$15),"",IF(M13&lt;&gt;"",IF('Step 0 NDC Selection'!$C$17="BAU",'Step 4 Calculating CA '!J31,IF('Step 0 NDC Selection'!$C$17="Base Year",'Step 4 Calculating CA '!J19,"")),"")))</f>
        <v/>
      </c>
      <c r="N30" s="60" t="str">
        <f>IF('Step 0 NDC Selection'!$C$10="Ex ante","",IF(OR(N11&lt;'Step 0 NDC Selection'!$C$13,N11&gt;'Step 0 NDC Selection'!$C$14,N11&gt;'Step 0 NDC Selection'!$C$15),"",IF(N13&lt;&gt;"",IF('Step 0 NDC Selection'!$C$17="BAU",'Step 4 Calculating CA '!K31,IF('Step 0 NDC Selection'!$C$17="Base Year",'Step 4 Calculating CA '!K19,"")),"")))</f>
        <v/>
      </c>
      <c r="O30" s="60" t="str">
        <f>IF('Step 0 NDC Selection'!$C$10="Ex ante","",IF(OR(O11&lt;'Step 0 NDC Selection'!$C$13,O11&gt;'Step 0 NDC Selection'!$C$14,O11&gt;'Step 0 NDC Selection'!$C$15),"",IF(O13&lt;&gt;"",IF('Step 0 NDC Selection'!$C$17="BAU",'Step 4 Calculating CA '!L31,IF('Step 0 NDC Selection'!$C$17="Base Year",'Step 4 Calculating CA '!L19,"")),"")))</f>
        <v/>
      </c>
      <c r="P30" s="60" t="str">
        <f>IF('Step 0 NDC Selection'!$C$10="Ex ante","",IF(OR(P11&lt;'Step 0 NDC Selection'!$C$13,P11&gt;'Step 0 NDC Selection'!$C$14,P11&gt;'Step 0 NDC Selection'!$C$15),"",IF(P13&lt;&gt;"",IF('Step 0 NDC Selection'!$C$17="BAU",'Step 4 Calculating CA '!M31,IF('Step 0 NDC Selection'!$C$17="Base Year",'Step 4 Calculating CA '!M19,"")),"")))</f>
        <v/>
      </c>
      <c r="Q30" s="60" t="str">
        <f>IF('Step 0 NDC Selection'!$C$10="Ex ante","",IF(OR(Q11&lt;'Step 0 NDC Selection'!$C$13,Q11&gt;'Step 0 NDC Selection'!$C$14,Q11&gt;'Step 0 NDC Selection'!$C$15),"",IF(Q13&lt;&gt;"",IF('Step 0 NDC Selection'!$C$17="BAU",'Step 4 Calculating CA '!N31,IF('Step 0 NDC Selection'!$C$17="Base Year",'Step 4 Calculating CA '!N19,"")),"")))</f>
        <v/>
      </c>
      <c r="R30" s="60" t="str">
        <f>IF('Step 0 NDC Selection'!$C$10="Ex ante","",IF(OR(R11&lt;'Step 0 NDC Selection'!$C$13,R11&gt;'Step 0 NDC Selection'!$C$14,R11&gt;'Step 0 NDC Selection'!$C$15),"",IF(R13&lt;&gt;"",IF('Step 0 NDC Selection'!$C$17="BAU",'Step 4 Calculating CA '!O31,IF('Step 0 NDC Selection'!$C$17="Base Year",'Step 4 Calculating CA '!O19,"")),"")))</f>
        <v/>
      </c>
      <c r="S30" s="60" t="str">
        <f>IF('Step 0 NDC Selection'!$C$10="Ex ante","",IF(OR(S11&lt;'Step 0 NDC Selection'!$C$13,S11&gt;'Step 0 NDC Selection'!$C$14,S11&gt;'Step 0 NDC Selection'!$C$15),"",IF(S13&lt;&gt;"",IF('Step 0 NDC Selection'!$C$17="BAU",'Step 4 Calculating CA '!P31,IF('Step 0 NDC Selection'!$C$17="Base Year",'Step 4 Calculating CA '!P19,"")),"")))</f>
        <v/>
      </c>
      <c r="T30" s="60" t="str">
        <f>IF('Step 0 NDC Selection'!$C$10="Ex ante","",IF(OR(T11&lt;'Step 0 NDC Selection'!$C$13,T11&gt;'Step 0 NDC Selection'!$C$14,T11&gt;'Step 0 NDC Selection'!$C$15),"",IF(T13&lt;&gt;"",IF('Step 0 NDC Selection'!$C$17="BAU",'Step 4 Calculating CA '!Q31,IF('Step 0 NDC Selection'!$C$17="Base Year",'Step 4 Calculating CA '!Q19,"")),"")))</f>
        <v/>
      </c>
      <c r="U30" s="287"/>
      <c r="V30" s="287"/>
      <c r="W30" s="288"/>
    </row>
    <row r="31" spans="3:23" ht="126" x14ac:dyDescent="0.45">
      <c r="C31" s="57" t="s">
        <v>210</v>
      </c>
      <c r="D31" s="58" t="s">
        <v>197</v>
      </c>
      <c r="E31" s="59"/>
      <c r="F31" s="60"/>
      <c r="G31" s="60"/>
      <c r="H31" s="63"/>
      <c r="I31" s="63"/>
      <c r="J31" s="63"/>
      <c r="K31" s="63"/>
      <c r="L31" s="63"/>
      <c r="M31" s="63"/>
      <c r="N31" s="63"/>
      <c r="O31" s="64"/>
      <c r="P31" s="64"/>
      <c r="Q31" s="64"/>
      <c r="R31" s="64"/>
      <c r="S31" s="64"/>
      <c r="T31" s="65"/>
      <c r="U31" s="287"/>
      <c r="V31" s="287"/>
      <c r="W31" s="288"/>
    </row>
    <row r="32" spans="3:23" ht="54" x14ac:dyDescent="0.45">
      <c r="C32" s="57" t="s">
        <v>211</v>
      </c>
      <c r="D32" s="58" t="s">
        <v>197</v>
      </c>
      <c r="E32" s="59"/>
      <c r="F32" s="66"/>
      <c r="G32" s="66"/>
      <c r="H32" s="67"/>
      <c r="I32" s="67"/>
      <c r="J32" s="67"/>
      <c r="K32" s="67"/>
      <c r="L32" s="67"/>
      <c r="M32" s="67"/>
      <c r="N32" s="67"/>
      <c r="O32" s="68"/>
      <c r="P32" s="68"/>
      <c r="Q32" s="68"/>
      <c r="R32" s="68"/>
      <c r="S32" s="68"/>
      <c r="T32" s="69"/>
      <c r="U32" s="287"/>
      <c r="V32" s="287"/>
      <c r="W32" s="288"/>
    </row>
    <row r="33" spans="3:23" ht="94.5" customHeight="1" x14ac:dyDescent="0.45">
      <c r="C33" s="277" t="s">
        <v>212</v>
      </c>
      <c r="D33" s="278"/>
      <c r="E33" s="278"/>
      <c r="F33" s="278"/>
      <c r="G33" s="278"/>
      <c r="H33" s="278"/>
      <c r="I33" s="278"/>
      <c r="J33" s="278"/>
      <c r="K33" s="278"/>
      <c r="L33" s="278"/>
      <c r="M33" s="278"/>
      <c r="N33" s="278"/>
      <c r="O33" s="278"/>
      <c r="P33" s="278"/>
      <c r="Q33" s="278"/>
      <c r="R33" s="278"/>
      <c r="S33" s="278"/>
      <c r="T33" s="279"/>
      <c r="U33" s="287"/>
      <c r="V33" s="287"/>
      <c r="W33" s="288"/>
    </row>
    <row r="34" spans="3:23" ht="38.25" customHeight="1" x14ac:dyDescent="0.45">
      <c r="C34" s="70" t="s">
        <v>213</v>
      </c>
      <c r="D34" s="280" t="str" cm="1">
        <f t="array" ref="D34">IFERROR(IF('Step 0 NDC Selection'!C10="Ex ante","",IF('Step 0 NDC Selection'!C15&lt;(IF('Step 0 NDC Selection'!C17="Base year",'Step 1 NDC Information'!C23,IF('Step 0 NDC Selection'!C17="BAU",'Step 1 NDC Information'!C28))),"Please note that final achievement of progress can be fully assessed only when inventory data of target year is avaialble",IF('Step 0 NDC Selection'!C17="","",IF(AND(ISBLANK('Step 1 NDC Information'!C19:C24),ISBLANK('Step 1 NDC Information'!C28:C47)),"",IF('Step 0 NDC Selection'!C15&lt;IF('Step 0 NDC Selection'!C17="BAU",'Step 1 NDC Information'!C28,'Step 1 NDC Information'!C23),"",_xlfn.TEXTJOIN(" ",TRUE,IF('Step 0 NDC Selection'!C20="Yes","Economy Wide",""),"Target to reduce emissions by",
IF('Step 0 NDC Selection'!C17="Base Year",IF('Step 1 NDC Information'!C13="% reduction",'Step 1 NDC Information'!C21*100,IF('Step 1 NDC Information'!C13="absolute emissions reduction",'Step 1 NDC Information'!C22,"")),
IF('Step 0 NDC Selection'!C17="BAU",IF('Step 1 NDC Information'!C13="% reduction",'Step 1 NDC Information'!C29*100,IF('Step 1 NDC Information'!C13="absolute emissions reduction",'Step 1 NDC Information'!C30,"")))),
IF('Step 1 NDC Information'!C13="% reduction","% by",IF('Step 1 NDC Information'!C13="absolute emissions reduction","ktCO2e by","")),
IF('Step 0 NDC Selection'!C17="Base Year",'Step 1 NDC Information'!C23,'Step 1 NDC Information'!C28),"compared to",IF('Step 0 NDC Selection'!C17="Base Year",'Step 1 NDC Information'!C19,"BAU"))))))),"")</f>
        <v/>
      </c>
      <c r="E34" s="280"/>
      <c r="F34" s="280"/>
      <c r="G34" s="280"/>
      <c r="H34" s="280"/>
      <c r="I34" s="280"/>
      <c r="J34" s="280"/>
      <c r="K34" s="280"/>
      <c r="L34" s="280"/>
      <c r="M34" s="280"/>
      <c r="N34" s="280"/>
      <c r="O34" s="280"/>
      <c r="P34" s="280"/>
      <c r="Q34" s="280"/>
      <c r="R34" s="280"/>
      <c r="S34" s="280"/>
      <c r="T34" s="280"/>
      <c r="U34" s="287"/>
      <c r="V34" s="287"/>
      <c r="W34" s="288"/>
    </row>
    <row r="35" spans="3:23" ht="88.5" customHeight="1" x14ac:dyDescent="0.45">
      <c r="C35" s="70" t="s">
        <v>214</v>
      </c>
      <c r="D35" s="280" t="str">
        <f>IFERROR(IF('Step 0 NDC Selection'!C10="Ex ante","",IF('Step 0 NDC Selection'!C15&lt;(IF('Step 0 NDC Selection'!C17="Base year",'Step 1 NDC Information'!C23,IF('Step 0 NDC Selection'!C17="BAU",'Step 1 NDC Information'!C28))),"Please note that final achievement of progress can be fully assessed only when inventory data of target year is avaialble",IF('Step 0 NDC Selection'!C15&lt;IF('Step 0 NDC Selection'!C17="BAU",'Step 1 NDC Information'!C28,'Step 1 NDC Information'!C23),"",IF('Step 0 NDC Selection'!C17="BAU",_xlfn.TEXTJOIN(" ",TRUE,"Reference point is",'Step 1 NDC Information'!C47,"ktCO2e for business as usual scenario in the year",'Step 1 NDC Information'!C28),IF('Step 0 NDC Selection'!C17="Base Year",_xlfn.TEXTJOIN(" ",TRUE,"Reference point is",'Step 1 NDC Information'!C20,"ktCO2e for base year",'Step 1 NDC Information'!C19),""))))),"")</f>
        <v/>
      </c>
      <c r="E35" s="280"/>
      <c r="F35" s="280"/>
      <c r="G35" s="280"/>
      <c r="H35" s="280"/>
      <c r="I35" s="280"/>
      <c r="J35" s="280"/>
      <c r="K35" s="280"/>
      <c r="L35" s="280"/>
      <c r="M35" s="280"/>
      <c r="N35" s="280"/>
      <c r="O35" s="280"/>
      <c r="P35" s="280"/>
      <c r="Q35" s="280"/>
      <c r="R35" s="280"/>
      <c r="S35" s="280"/>
      <c r="T35" s="280"/>
      <c r="U35" s="287"/>
      <c r="V35" s="287"/>
      <c r="W35" s="288"/>
    </row>
    <row r="36" spans="3:23" ht="134.15" customHeight="1" x14ac:dyDescent="0.45">
      <c r="C36" s="70" t="s">
        <v>215</v>
      </c>
      <c r="D36" s="280" t="str">
        <f>IFERROR(IF('Step 0 NDC Selection'!C10="Ex ante","",_xlfn.IFNA(IF('Step 0 NDC Selection'!C15&lt;(IF('Step 0 NDC Selection'!C17="Base year",'Step 1 NDC Information'!C23,IF('Step 0 NDC Selection'!C17="BAU",'Step 1 NDC Information'!C28))),"Please note that final achievement of progress can be fully assessed only when inventory data of target year is avaialble",IF('Step 0 NDC Selection'!C15&lt;IF('Step 0 NDC Selection'!C17="BAU",'Step 1 NDC Information'!C28,'Step 1 NDC Information'!C23),"",IF('Step 0 NDC Selection'!C17="BAU",_xlfn.TEXTJOIN(" ",TRUE,"In target year",'Step 1 NDC Information'!C28,"the adjusted emissions balance is",HLOOKUP('Step 1 NDC Information'!C28,'Step 5 Tracking Progress'!D35:R36,2,FALSE), "ktCO2e"),IF('Step 0 NDC Selection'!C17="Base Year",_xlfn.TEXTJOIN(" ",TRUE,"In the target year",'Step 1 NDC Information'!C23,"the adjusted emissions balance is",HLOOKUP('Step 1 NDC Information'!C23,'Step 5 Tracking Progress'!D17:R18,2,FALSE), "ktCO2e"),"")))),"")),"")</f>
        <v/>
      </c>
      <c r="E36" s="280"/>
      <c r="F36" s="280"/>
      <c r="G36" s="280"/>
      <c r="H36" s="280"/>
      <c r="I36" s="280"/>
      <c r="J36" s="280"/>
      <c r="K36" s="280"/>
      <c r="L36" s="280"/>
      <c r="M36" s="280"/>
      <c r="N36" s="280"/>
      <c r="O36" s="280"/>
      <c r="P36" s="280"/>
      <c r="Q36" s="280"/>
      <c r="R36" s="280"/>
      <c r="S36" s="280"/>
      <c r="T36" s="280"/>
      <c r="U36" s="287"/>
      <c r="V36" s="287"/>
      <c r="W36" s="288"/>
    </row>
    <row r="37" spans="3:23" ht="46" customHeight="1" x14ac:dyDescent="0.45">
      <c r="C37" s="70" t="s">
        <v>216</v>
      </c>
      <c r="D37" s="281" t="str">
        <f>IFERROR(IF('Step 0 NDC Selection'!C10="Ex ante","",_xlfn.IFNA(IF('Step 0 NDC Selection'!C15&lt;(IF('Step 0 NDC Selection'!C17="Base year",'Step 1 NDC Information'!C23,IF('Step 0 NDC Selection'!C17="BAU",'Step 1 NDC Information'!C28))),"Please note that final achievement of progress can be fully assessed only when inventory data of target year is avaialble",IF('Step 0 NDC Selection'!C15&lt;IF('Step 0 NDC Selection'!C17="BAU",'Step 1 NDC Information'!C28,'Step 1 NDC Information'!C23),"",IF('Step 0 NDC Selection'!C17="BAU",_xlfn.TEXTJOIN(" ",TRUE,"The level in the target year is",HLOOKUP('Step 1 NDC Information'!C28,'Step 5 Tracking Progress'!D35:R36,2,FALSE), "ktCO2e","and it is",ROUND(ABS(HLOOKUP('Step 1 NDC Information'!C28,'Step 5 Tracking Progress'!D35:R40,6,FALSE)),2)*100,IF(HLOOKUP('Step 1 NDC Information'!C28,'Step 5 Tracking Progress'!D35:R40,6,FALSE)&gt;0,"% below the reference level","% above the reference level"),"and",ROUND(ABS(HLOOKUP('Step 1 NDC Information'!C28,'Step 5 Tracking Progress'!D35:R44,10,FALSE)),2)*100,IF(HLOOKUP('Step 1 NDC Information'!C28,'Step 5 Tracking Progress'!D35:R44,10,FALSE)&gt;0,"% below the target level","% above the target level")),
IF('Step 0 NDC Selection'!C17="Base Year",_xlfn.TEXTJOIN(" ",TRUE, "The level in the target year is", HLOOKUP('Step 1 NDC Information'!C23,'Step 5 Tracking Progress'!D17:R18,2,FALSE), "ktCO2e","and it is",ROUND(ABS(HLOOKUP('Step 1 NDC Information'!C23,'Step 5 Tracking Progress'!D17:R21,5,FALSE)),2)*100,IF(HLOOKUP('Step 1 NDC Information'!C23,'Step 5 Tracking Progress'!D17:R21,5,FALSE)&gt;0,"% below the reference level","% above the reference level"),"and",ROUND(ABS(HLOOKUP('Step 1 NDC Information'!C23,'Step 5 Tracking Progress'!D17:R25,9,FALSE)),2)*100,IF(HLOOKUP('Step 1 NDC Information'!C23,'Step 5 Tracking Progress'!D17:R25,9,FALSE)&gt;0,"% below the target level","% above the target level")),"")))),"")),"")</f>
        <v/>
      </c>
      <c r="E37" s="282"/>
      <c r="F37" s="282"/>
      <c r="G37" s="282"/>
      <c r="H37" s="282"/>
      <c r="I37" s="282"/>
      <c r="J37" s="282"/>
      <c r="K37" s="282"/>
      <c r="L37" s="282"/>
      <c r="M37" s="282"/>
      <c r="N37" s="282"/>
      <c r="O37" s="282"/>
      <c r="P37" s="282"/>
      <c r="Q37" s="282"/>
      <c r="R37" s="282"/>
      <c r="S37" s="282"/>
      <c r="T37" s="283"/>
      <c r="U37" s="287"/>
      <c r="V37" s="287"/>
      <c r="W37" s="288"/>
    </row>
    <row r="38" spans="3:23" ht="19" thickBot="1" x14ac:dyDescent="0.5">
      <c r="C38" s="71" t="s">
        <v>217</v>
      </c>
      <c r="D38" s="284" t="str">
        <f>IFERROR(IF('Step 0 NDC Selection'!C10="Ex ante","",_xlfn.IFNA(IF('Step 0 NDC Selection'!C15&lt;(IF('Step 0 NDC Selection'!C17="Base year",'Step 1 NDC Information'!C23,IF('Step 0 NDC Selection'!C17="BAU",'Step 1 NDC Information'!C28))),"Please note that final achievement of progress can be fully assessed only when inventory data of target year is avaialble",IF('Step 0 NDC Selection'!C15&lt;IF('Step 0 NDC Selection'!C17="BAU",'Step 1 NDC Information'!C28,'Step 1 NDC Information'!C23),"",IF('Step 0 NDC Selection'!C17="BAU",IF(HLOOKUP('Step 1 NDC Information'!C28,'Step 5 Tracking Progress'!D35:R40,6,FALSE)&gt;0,"No, the target has not been achieved because the level in the target year is above the target level","Yes, the target has been achieved because the level in the target year is below the target level"),IF('Step 0 NDC Selection'!C17="Base Year",IF(HLOOKUP('Step 1 NDC Information'!C23,'Step 5 Tracking Progress'!D17:R21,5,FALSE)&gt;0,"No, the target has not been achieved because the level in the target year is above the target level","Yes, the target has been achieved because the level in the target year is below the target level"),"")))),"")),"")</f>
        <v/>
      </c>
      <c r="E38" s="284"/>
      <c r="F38" s="284"/>
      <c r="G38" s="284"/>
      <c r="H38" s="284"/>
      <c r="I38" s="284"/>
      <c r="J38" s="284"/>
      <c r="K38" s="284"/>
      <c r="L38" s="284"/>
      <c r="M38" s="284"/>
      <c r="N38" s="284"/>
      <c r="O38" s="284"/>
      <c r="P38" s="284"/>
      <c r="Q38" s="284"/>
      <c r="R38" s="284"/>
      <c r="S38" s="284"/>
      <c r="T38" s="284"/>
      <c r="U38" s="289"/>
      <c r="V38" s="289"/>
      <c r="W38" s="290"/>
    </row>
    <row r="39" spans="3:23" ht="18.649999999999999" customHeight="1" x14ac:dyDescent="0.45">
      <c r="C39" s="72"/>
      <c r="D39" s="72"/>
      <c r="E39" s="72"/>
      <c r="F39" s="72"/>
      <c r="G39" s="72"/>
      <c r="H39" s="72"/>
      <c r="I39" s="72"/>
      <c r="J39" s="72"/>
      <c r="K39" s="72"/>
      <c r="L39" s="72"/>
      <c r="M39" s="72"/>
      <c r="N39" s="72"/>
      <c r="O39" s="72"/>
      <c r="P39" s="72"/>
      <c r="Q39" s="72"/>
      <c r="R39" s="72"/>
      <c r="S39" s="72"/>
      <c r="T39" s="72"/>
      <c r="U39" s="72"/>
    </row>
    <row r="40" spans="3:23" ht="66.75" customHeight="1" x14ac:dyDescent="0.45">
      <c r="C40" s="269" t="s">
        <v>218</v>
      </c>
      <c r="D40" s="269"/>
      <c r="E40" s="269"/>
      <c r="F40" s="269"/>
      <c r="G40" s="269"/>
      <c r="H40" s="269"/>
      <c r="I40" s="269"/>
      <c r="J40" s="269"/>
      <c r="K40" s="269"/>
      <c r="L40" s="269"/>
      <c r="M40" s="269"/>
      <c r="N40" s="269"/>
      <c r="O40" s="269"/>
      <c r="P40" s="269"/>
      <c r="Q40" s="269"/>
      <c r="R40" s="269"/>
      <c r="S40" s="269"/>
      <c r="T40" s="269"/>
      <c r="U40" s="269"/>
      <c r="V40" s="269"/>
      <c r="W40" s="269"/>
    </row>
    <row r="41" spans="3:23" ht="32.25" customHeight="1" x14ac:dyDescent="0.45">
      <c r="C41" s="73" t="s">
        <v>219</v>
      </c>
      <c r="D41" s="73"/>
      <c r="E41" s="73"/>
    </row>
    <row r="42" spans="3:23" ht="32.25" customHeight="1" x14ac:dyDescent="0.45">
      <c r="C42" s="73" t="s">
        <v>220</v>
      </c>
      <c r="D42" s="73"/>
      <c r="E42" s="73"/>
    </row>
    <row r="43" spans="3:23" x14ac:dyDescent="0.45">
      <c r="C43" s="74"/>
      <c r="D43" s="74"/>
      <c r="E43" s="74"/>
      <c r="F43" s="74"/>
      <c r="G43" s="74"/>
      <c r="H43" s="74"/>
      <c r="I43" s="74"/>
      <c r="J43" s="74"/>
      <c r="K43" s="74"/>
      <c r="L43" s="74"/>
      <c r="M43" s="74"/>
      <c r="N43" s="74"/>
      <c r="O43" s="74"/>
      <c r="P43" s="74"/>
      <c r="Q43" s="74"/>
      <c r="R43" s="74"/>
      <c r="S43" s="74"/>
      <c r="T43" s="74"/>
      <c r="U43" s="74"/>
    </row>
    <row r="56" spans="13:13" x14ac:dyDescent="0.45">
      <c r="M56" s="13" t="s">
        <v>48</v>
      </c>
    </row>
  </sheetData>
  <sheetProtection algorithmName="SHA-512" hashValue="hU+QmlnZszoRn4tUtUBUs7TOv4evGgIqsda3Q8v+conmla/FXwOrL7GkvaGkv17RskTi1GN1bcdQOxiL6S7VUw==" saltValue="TqU+xbyk/4GPV4QAjXXJtQ==" spinCount="100000" sheet="1" objects="1" scenarios="1"/>
  <mergeCells count="14">
    <mergeCell ref="J3:T5"/>
    <mergeCell ref="C40:W40"/>
    <mergeCell ref="C3:I3"/>
    <mergeCell ref="C4:I4"/>
    <mergeCell ref="W10:W11"/>
    <mergeCell ref="C5:I5"/>
    <mergeCell ref="F10:T10"/>
    <mergeCell ref="C33:T33"/>
    <mergeCell ref="D34:T34"/>
    <mergeCell ref="D35:T35"/>
    <mergeCell ref="D36:T36"/>
    <mergeCell ref="D37:T37"/>
    <mergeCell ref="D38:T38"/>
    <mergeCell ref="U14:W38"/>
  </mergeCells>
  <conditionalFormatting sqref="E13:T32">
    <cfRule type="containsBlanks" dxfId="16" priority="22">
      <formula>LEN(TRIM(E13))=0</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 id="{B2462C75-1472-4012-AD0E-350E2A0A1CE9}">
            <xm:f>'Step 0 NDC Selection'!$C$10="Ex ante"</xm:f>
            <x14:dxf>
              <font>
                <color theme="0" tint="-0.14996795556505021"/>
              </font>
              <fill>
                <patternFill>
                  <bgColor theme="0" tint="-0.14996795556505021"/>
                </patternFill>
              </fill>
              <border>
                <left/>
                <right/>
                <top/>
                <bottom/>
              </border>
            </x14:dxf>
          </x14:cfRule>
          <xm:sqref>A1:XFD1048576</xm:sqref>
        </x14:conditionalFormatting>
        <x14:conditionalFormatting xmlns:xm="http://schemas.microsoft.com/office/excel/2006/main">
          <x14:cfRule type="expression" priority="3" id="{C186651C-D321-42B4-9ACF-A86F6C4D336B}">
            <xm:f>AND('Step 0 NDC Selection'!$C$17="Base Year",'Step 0 NDC Selection'!$C$10="Ex post")</xm:f>
            <x14:dxf>
              <font>
                <color theme="0" tint="-0.24994659260841701"/>
              </font>
              <fill>
                <patternFill patternType="gray125">
                  <bgColor theme="0" tint="-0.14996795556505021"/>
                </patternFill>
              </fill>
            </x14:dxf>
          </x14:cfRule>
          <xm:sqref>C14:T14</xm:sqref>
        </x14:conditionalFormatting>
        <x14:conditionalFormatting xmlns:xm="http://schemas.microsoft.com/office/excel/2006/main">
          <x14:cfRule type="expression" priority="4" id="{DC7F2616-D81F-47EC-B37B-0E1430887EB3}">
            <xm:f>AND('Step 0 NDC Selection'!$C$10="Ex post",'Step 4 Calculating CA '!$B$2&lt;&gt;"")</xm:f>
            <x14:dxf>
              <font>
                <color theme="0" tint="-0.24994659260841701"/>
              </font>
              <fill>
                <patternFill patternType="gray125">
                  <bgColor theme="0" tint="-0.14996795556505021"/>
                </patternFill>
              </fill>
            </x14:dxf>
          </x14:cfRule>
          <xm:sqref>C17:T32</xm:sqref>
        </x14:conditionalFormatting>
        <x14:conditionalFormatting xmlns:xm="http://schemas.microsoft.com/office/excel/2006/main">
          <x14:cfRule type="expression" priority="5" id="{B23BD7FE-575F-4F88-82F5-89507763FDC3}">
            <xm:f>AND('Step 0 NDC Selection'!$C$10="Ex post",OR('Step 0 NDC Selection'!$C$14&lt;2021,2021&lt;'Step 0 NDC Selection'!$C$13))</xm:f>
            <x14:dxf>
              <font>
                <color theme="0" tint="-0.24994659260841701"/>
              </font>
              <fill>
                <patternFill patternType="gray125">
                  <bgColor theme="0" tint="-0.14996795556505021"/>
                </patternFill>
              </fill>
            </x14:dxf>
          </x14:cfRule>
          <xm:sqref>F11:F32</xm:sqref>
        </x14:conditionalFormatting>
        <x14:conditionalFormatting xmlns:xm="http://schemas.microsoft.com/office/excel/2006/main">
          <x14:cfRule type="expression" priority="19" id="{EF1AFB3C-5972-49D2-8DC0-A591FF9471E8}">
            <xm:f>AND('Step 0 NDC Selection'!$C$10="Ex post",OR('Step 0 NDC Selection'!$C$14&lt;2022,2022&lt;'Step 0 NDC Selection'!$C$13))</xm:f>
            <x14:dxf>
              <font>
                <color theme="0" tint="-0.24994659260841701"/>
              </font>
              <fill>
                <patternFill patternType="gray125">
                  <bgColor theme="0" tint="-0.14996795556505021"/>
                </patternFill>
              </fill>
            </x14:dxf>
          </x14:cfRule>
          <xm:sqref>G11:G32</xm:sqref>
        </x14:conditionalFormatting>
        <x14:conditionalFormatting xmlns:xm="http://schemas.microsoft.com/office/excel/2006/main">
          <x14:cfRule type="expression" priority="18" id="{88FBB127-1549-4711-9F54-C5FB3007C060}">
            <xm:f>AND('Step 0 NDC Selection'!$C$10="Ex post",OR(2023&lt;'Step 0 NDC Selection'!$C$13,'Step 0 NDC Selection'!$C$14&lt;2023))</xm:f>
            <x14:dxf>
              <font>
                <color theme="0" tint="-0.24994659260841701"/>
              </font>
              <fill>
                <patternFill patternType="gray125">
                  <bgColor theme="0" tint="-0.14996795556505021"/>
                </patternFill>
              </fill>
            </x14:dxf>
          </x14:cfRule>
          <xm:sqref>H11:H32</xm:sqref>
        </x14:conditionalFormatting>
        <x14:conditionalFormatting xmlns:xm="http://schemas.microsoft.com/office/excel/2006/main">
          <x14:cfRule type="expression" priority="17" id="{F4168D9C-09BE-4696-94BE-5DFFCB555A94}">
            <xm:f>AND('Step 0 NDC Selection'!$C$10="Ex post",OR('Step 0 NDC Selection'!$C$14&lt;2024,2024&lt;'Step 0 NDC Selection'!$C$13))</xm:f>
            <x14:dxf>
              <font>
                <color theme="0" tint="-0.24994659260841701"/>
              </font>
              <fill>
                <patternFill patternType="gray125">
                  <bgColor theme="0" tint="-0.14996795556505021"/>
                </patternFill>
              </fill>
            </x14:dxf>
          </x14:cfRule>
          <xm:sqref>I11:I32</xm:sqref>
        </x14:conditionalFormatting>
        <x14:conditionalFormatting xmlns:xm="http://schemas.microsoft.com/office/excel/2006/main">
          <x14:cfRule type="expression" priority="6" id="{18D764A9-0933-4ABD-BE93-2E04E675EBD1}">
            <xm:f>AND('Step 0 NDC Selection'!$C$10="Ex post",OR('Step 0 NDC Selection'!$C$14&lt;2025,2025&lt;'Step 0 NDC Selection'!$C$13))</xm:f>
            <x14:dxf>
              <font>
                <color theme="0" tint="-0.24994659260841701"/>
              </font>
              <fill>
                <patternFill patternType="gray125">
                  <bgColor theme="0" tint="-0.14996795556505021"/>
                </patternFill>
              </fill>
            </x14:dxf>
          </x14:cfRule>
          <xm:sqref>J11:J32</xm:sqref>
        </x14:conditionalFormatting>
        <x14:conditionalFormatting xmlns:xm="http://schemas.microsoft.com/office/excel/2006/main">
          <x14:cfRule type="expression" priority="1" id="{0E370E0F-78E6-4B2F-9073-C779A8377956}">
            <xm:f>'Step 0 NDC Selection'!$C$10="Ex ante"</xm:f>
            <x14:dxf>
              <font>
                <b val="0"/>
                <i val="0"/>
                <color auto="1"/>
              </font>
              <fill>
                <patternFill>
                  <bgColor theme="9" tint="0.79998168889431442"/>
                </patternFill>
              </fill>
              <border>
                <left style="thin">
                  <color auto="1"/>
                </left>
                <right style="thin">
                  <color auto="1"/>
                </right>
                <top style="thin">
                  <color auto="1"/>
                </top>
                <bottom style="thin">
                  <color auto="1"/>
                </bottom>
              </border>
            </x14:dxf>
          </x14:cfRule>
          <xm:sqref>J3:T5</xm:sqref>
        </x14:conditionalFormatting>
        <x14:conditionalFormatting xmlns:xm="http://schemas.microsoft.com/office/excel/2006/main">
          <x14:cfRule type="expression" priority="16" id="{6D619646-372B-4C73-99AC-B9080FF4DFD2}">
            <xm:f>AND('Step 0 NDC Selection'!$C$10="Ex post",OR('Step 0 NDC Selection'!$C$14&lt;2026,2026&lt;'Step 0 NDC Selection'!$C$13))</xm:f>
            <x14:dxf>
              <font>
                <color theme="0" tint="-0.24994659260841701"/>
              </font>
              <fill>
                <patternFill patternType="gray125">
                  <bgColor theme="0" tint="-0.14996795556505021"/>
                </patternFill>
              </fill>
            </x14:dxf>
          </x14:cfRule>
          <xm:sqref>K11:K32</xm:sqref>
        </x14:conditionalFormatting>
        <x14:conditionalFormatting xmlns:xm="http://schemas.microsoft.com/office/excel/2006/main">
          <x14:cfRule type="expression" priority="15" id="{45FB3921-2E29-4938-85E1-543F162C8523}">
            <xm:f>AND('Step 0 NDC Selection'!$C$10="Ex post",OR(2027&lt;'Step 0 NDC Selection'!$C$13,'Step 0 NDC Selection'!$C$14&lt;2027))</xm:f>
            <x14:dxf>
              <font>
                <color theme="0" tint="-0.24994659260841701"/>
              </font>
              <fill>
                <patternFill patternType="gray125">
                  <bgColor theme="0" tint="-0.14996795556505021"/>
                </patternFill>
              </fill>
            </x14:dxf>
          </x14:cfRule>
          <xm:sqref>L11:L32</xm:sqref>
        </x14:conditionalFormatting>
        <x14:conditionalFormatting xmlns:xm="http://schemas.microsoft.com/office/excel/2006/main">
          <x14:cfRule type="expression" priority="14" id="{BB89D8E1-C196-41B9-98E6-6DBC95BADF95}">
            <xm:f>AND('Step 0 NDC Selection'!$C$10="Ex post",OR('Step 0 NDC Selection'!$C$14&lt;2028,2028&lt;'Step 0 NDC Selection'!$C$13))</xm:f>
            <x14:dxf>
              <font>
                <color theme="0" tint="-0.24994659260841701"/>
              </font>
              <fill>
                <patternFill patternType="gray125">
                  <bgColor theme="0" tint="-0.14996795556505021"/>
                </patternFill>
              </fill>
            </x14:dxf>
          </x14:cfRule>
          <xm:sqref>M11:M32</xm:sqref>
        </x14:conditionalFormatting>
        <x14:conditionalFormatting xmlns:xm="http://schemas.microsoft.com/office/excel/2006/main">
          <x14:cfRule type="expression" priority="13" id="{8626086D-3094-4F2C-A464-BA2BC7E66A63}">
            <xm:f>AND('Step 0 NDC Selection'!$C$10="Ex post",OR('Step 0 NDC Selection'!$C$14&lt;2029,2029&lt;'Step 0 NDC Selection'!$C$13))</xm:f>
            <x14:dxf>
              <font>
                <color theme="0" tint="-0.24994659260841701"/>
              </font>
              <fill>
                <patternFill patternType="gray125">
                  <bgColor theme="0" tint="-0.14996795556505021"/>
                </patternFill>
              </fill>
            </x14:dxf>
          </x14:cfRule>
          <xm:sqref>N11:N32</xm:sqref>
        </x14:conditionalFormatting>
        <x14:conditionalFormatting xmlns:xm="http://schemas.microsoft.com/office/excel/2006/main">
          <x14:cfRule type="expression" priority="12" id="{F5057186-005E-4C20-88D4-16FD4D79844B}">
            <xm:f>AND('Step 0 NDC Selection'!$C$10="Ex post",OR('Step 0 NDC Selection'!$C$14&lt;2030,2030&lt;'Step 0 NDC Selection'!$C$13))</xm:f>
            <x14:dxf>
              <font>
                <color theme="0" tint="-0.24994659260841701"/>
              </font>
              <fill>
                <patternFill patternType="gray125">
                  <bgColor theme="0" tint="-0.14996795556505021"/>
                </patternFill>
              </fill>
            </x14:dxf>
          </x14:cfRule>
          <xm:sqref>O11:O32 P23:T23 P25:T25</xm:sqref>
        </x14:conditionalFormatting>
        <x14:conditionalFormatting xmlns:xm="http://schemas.microsoft.com/office/excel/2006/main">
          <x14:cfRule type="expression" priority="21" id="{92DDFB0A-283F-4FB8-868E-887F4B71ACD3}">
            <xm:f>AND('Step 0 NDC Selection'!$C$10="Ex post",OR(2031&lt;'Step 0 NDC Selection'!$C$13,'Step 0 NDC Selection'!$C$14&lt;2031))</xm:f>
            <x14:dxf>
              <font>
                <color theme="0" tint="-0.24994659260841701"/>
              </font>
              <fill>
                <patternFill patternType="gray125">
                  <bgColor theme="0" tint="-0.14996795556505021"/>
                </patternFill>
              </fill>
            </x14:dxf>
          </x14:cfRule>
          <xm:sqref>P11:P32</xm:sqref>
        </x14:conditionalFormatting>
        <x14:conditionalFormatting xmlns:xm="http://schemas.microsoft.com/office/excel/2006/main">
          <x14:cfRule type="expression" priority="10" id="{9086BA53-1E5C-4515-AB3A-98D4CCAAC9D5}">
            <xm:f>AND('Step 0 NDC Selection'!$C$10="Ex post",OR('Step 0 NDC Selection'!$C$14&lt;2032,2032&lt;'Step 0 NDC Selection'!$C$13))</xm:f>
            <x14:dxf>
              <font>
                <color theme="0" tint="-0.24994659260841701"/>
              </font>
              <fill>
                <patternFill patternType="gray125">
                  <bgColor theme="0" tint="-0.14996795556505021"/>
                </patternFill>
              </fill>
            </x14:dxf>
          </x14:cfRule>
          <xm:sqref>Q11:Q32</xm:sqref>
        </x14:conditionalFormatting>
        <x14:conditionalFormatting xmlns:xm="http://schemas.microsoft.com/office/excel/2006/main">
          <x14:cfRule type="expression" priority="9" id="{C62F8524-62E8-4D5B-8DCF-662A91238E9A}">
            <xm:f>AND('Step 0 NDC Selection'!$C$10="Ex post",OR('Step 0 NDC Selection'!$C$14&lt;2033,2033&lt;'Step 0 NDC Selection'!$C$13))</xm:f>
            <x14:dxf>
              <font>
                <color theme="0" tint="-0.24994659260841701"/>
              </font>
              <fill>
                <patternFill patternType="gray125">
                  <bgColor theme="0" tint="-0.14996795556505021"/>
                </patternFill>
              </fill>
            </x14:dxf>
          </x14:cfRule>
          <xm:sqref>R11:R32</xm:sqref>
        </x14:conditionalFormatting>
        <x14:conditionalFormatting xmlns:xm="http://schemas.microsoft.com/office/excel/2006/main">
          <x14:cfRule type="expression" priority="8" id="{1843D3A8-CE6E-4087-8445-64AD25C7BF49}">
            <xm:f>AND('Step 0 NDC Selection'!$C$10="Ex post",OR('Step 0 NDC Selection'!$C$14&lt;2034,2034&lt;'Step 0 NDC Selection'!$C$13))</xm:f>
            <x14:dxf>
              <font>
                <color theme="0" tint="-0.24994659260841701"/>
              </font>
              <fill>
                <patternFill patternType="gray125">
                  <bgColor theme="0" tint="-0.14996795556505021"/>
                </patternFill>
              </fill>
            </x14:dxf>
          </x14:cfRule>
          <xm:sqref>S11:S32</xm:sqref>
        </x14:conditionalFormatting>
        <x14:conditionalFormatting xmlns:xm="http://schemas.microsoft.com/office/excel/2006/main">
          <x14:cfRule type="expression" priority="7" id="{7C8C719C-4389-4CFC-BD8B-BD4D0B4366BF}">
            <xm:f>AND('Step 0 NDC Selection'!$C$10="Ex post",OR('Step 0 NDC Selection'!$C$14&lt;2035,2035&lt;'Step 0 NDC Selection'!$C$13))</xm:f>
            <x14:dxf>
              <font>
                <color theme="0" tint="-0.24994659260841701"/>
              </font>
              <fill>
                <patternFill patternType="gray125">
                  <bgColor theme="0" tint="-0.14996795556505021"/>
                </patternFill>
              </fill>
            </x14:dxf>
          </x14:cfRule>
          <xm:sqref>T11:T32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defaultRowHeight="14.5" x14ac:dyDescent="0.35"/>
  <sheetData>
    <row r="1" spans="1:1" x14ac:dyDescent="0.35">
      <c r="A1" t="s">
        <v>221</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2d46fc-f6c5-4dff-9e20-78f66f8e4399">
      <Terms xmlns="http://schemas.microsoft.com/office/infopath/2007/PartnerControls"/>
    </lcf76f155ced4ddcb4097134ff3c332f>
    <TaxCatchAll xmlns="daaa9bd2-ae87-4197-92b2-fcf7f5161c2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D583B6D448D545A1726CBB75530FDE" ma:contentTypeVersion="11" ma:contentTypeDescription="Create a new document." ma:contentTypeScope="" ma:versionID="ba89391091332978daab6182f748f509">
  <xsd:schema xmlns:xsd="http://www.w3.org/2001/XMLSchema" xmlns:xs="http://www.w3.org/2001/XMLSchema" xmlns:p="http://schemas.microsoft.com/office/2006/metadata/properties" xmlns:ns2="152d46fc-f6c5-4dff-9e20-78f66f8e4399" xmlns:ns3="daaa9bd2-ae87-4197-92b2-fcf7f5161c26" targetNamespace="http://schemas.microsoft.com/office/2006/metadata/properties" ma:root="true" ma:fieldsID="55ec508a147f6959c34ec3a6fa4367c9" ns2:_="" ns3:_="">
    <xsd:import namespace="152d46fc-f6c5-4dff-9e20-78f66f8e4399"/>
    <xsd:import namespace="daaa9bd2-ae87-4197-92b2-fcf7f5161c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d46fc-f6c5-4dff-9e20-78f66f8e4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aa9bd2-ae87-4197-92b2-fcf7f5161c2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82d61d1-eeb9-47ea-a8e0-0c6f47215fd2}" ma:internalName="TaxCatchAll" ma:showField="CatchAllData" ma:web="daaa9bd2-ae87-4197-92b2-fcf7f5161c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A8F4C4-72C2-4B7C-BE1D-68208C74D11D}">
  <ds:schemaRef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http://purl.org/dc/terms/"/>
    <ds:schemaRef ds:uri="152d46fc-f6c5-4dff-9e20-78f66f8e4399"/>
    <ds:schemaRef ds:uri="http://schemas.microsoft.com/office/2006/documentManagement/types"/>
    <ds:schemaRef ds:uri="http://schemas.microsoft.com/office/2006/metadata/properties"/>
    <ds:schemaRef ds:uri="daaa9bd2-ae87-4197-92b2-fcf7f5161c26"/>
  </ds:schemaRefs>
</ds:datastoreItem>
</file>

<file path=customXml/itemProps2.xml><?xml version="1.0" encoding="utf-8"?>
<ds:datastoreItem xmlns:ds="http://schemas.openxmlformats.org/officeDocument/2006/customXml" ds:itemID="{7840B40B-6B9D-4082-9268-E14FF82A29BB}">
  <ds:schemaRefs>
    <ds:schemaRef ds:uri="http://schemas.microsoft.com/sharepoint/v3/contenttype/forms"/>
  </ds:schemaRefs>
</ds:datastoreItem>
</file>

<file path=customXml/itemProps3.xml><?xml version="1.0" encoding="utf-8"?>
<ds:datastoreItem xmlns:ds="http://schemas.openxmlformats.org/officeDocument/2006/customXml" ds:itemID="{FFE43C50-C8C7-473C-ABF5-631CD630BA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2d46fc-f6c5-4dff-9e20-78f66f8e4399"/>
    <ds:schemaRef ds:uri="daaa9bd2-ae87-4197-92b2-fcf7f5161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Data Fields</vt:lpstr>
      <vt:lpstr>Introduction</vt:lpstr>
      <vt:lpstr>Instructions</vt:lpstr>
      <vt:lpstr>Step 0 NDC Selection</vt:lpstr>
      <vt:lpstr>Step 1 NDC Information</vt:lpstr>
      <vt:lpstr>Step 2 GHG Data</vt:lpstr>
      <vt:lpstr>Step 3 Article 6 Information</vt:lpstr>
      <vt:lpstr>Step 4 Calculating CA </vt:lpstr>
      <vt:lpstr>Step 4 CA Method Selection</vt:lpstr>
      <vt:lpstr>Step 5 Tracking Progress</vt:lpstr>
      <vt:lpstr>Step 6 Results BTR</vt:lpstr>
      <vt:lpstr>ProjectTypes</vt:lpstr>
      <vt:lpstr>Single_Year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annagiulia.murgia@un.org</dc:creator>
  <cp:keywords/>
  <dc:description/>
  <cp:lastModifiedBy>Anna Giulia Murgia</cp:lastModifiedBy>
  <cp:revision/>
  <dcterms:created xsi:type="dcterms:W3CDTF">2026-01-14T16:00:45Z</dcterms:created>
  <dcterms:modified xsi:type="dcterms:W3CDTF">2026-09-28T13:52:09Z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0x01010022D583B6D448D545A1726CBB75530FDE</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